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C:\Users\nsimsek.29MAYIS\AppData\Local\Microsoft\Windows\INetCache\Content.Outlook\CYFLZN5O\"/>
    </mc:Choice>
  </mc:AlternateContent>
  <xr:revisionPtr revIDLastSave="0" documentId="13_ncr:1_{6F5156EB-43C8-477D-BC75-134A23868EE8}" xr6:coauthVersionLast="36" xr6:coauthVersionMax="36" xr10:uidLastSave="{00000000-0000-0000-0000-000000000000}"/>
  <bookViews>
    <workbookView xWindow="0" yWindow="0" windowWidth="24000" windowHeight="9645" activeTab="2" xr2:uid="{00000000-000D-0000-FFFF-FFFF00000000}"/>
  </bookViews>
  <sheets>
    <sheet name="Sonuçlar-Tüm Liste" sheetId="7" r:id="rId1"/>
    <sheet name="Staj Hareketliliği" sheetId="8" r:id="rId2"/>
    <sheet name="Öğrenim Hareketliliği" sheetId="9"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3" i="9" l="1"/>
  <c r="M32" i="9"/>
  <c r="M31" i="9"/>
  <c r="M30" i="9"/>
  <c r="N29" i="9"/>
  <c r="M29" i="9"/>
  <c r="N28" i="9"/>
  <c r="M28" i="9"/>
  <c r="O28" i="9" s="1"/>
  <c r="N27" i="9"/>
  <c r="O27" i="9" s="1"/>
  <c r="M27" i="9"/>
  <c r="N26" i="9"/>
  <c r="M26" i="9"/>
  <c r="N25" i="9"/>
  <c r="M25" i="9"/>
  <c r="N24" i="9"/>
  <c r="M24" i="9"/>
  <c r="O24" i="9" s="1"/>
  <c r="N23" i="9"/>
  <c r="M23" i="9"/>
  <c r="N22" i="9"/>
  <c r="M22" i="9"/>
  <c r="N21" i="9"/>
  <c r="M21" i="9"/>
  <c r="N20" i="9"/>
  <c r="M20" i="9"/>
  <c r="N19" i="9"/>
  <c r="M19" i="9"/>
  <c r="N18" i="9"/>
  <c r="M18" i="9"/>
  <c r="N17" i="9"/>
  <c r="M17" i="9"/>
  <c r="O17" i="9" s="1"/>
  <c r="N16" i="9"/>
  <c r="M16" i="9"/>
  <c r="O16" i="9" s="1"/>
  <c r="N15" i="9"/>
  <c r="M15" i="9"/>
  <c r="N14" i="9"/>
  <c r="M14" i="9"/>
  <c r="O14" i="9" s="1"/>
  <c r="N13" i="9"/>
  <c r="M13" i="9"/>
  <c r="N12" i="9"/>
  <c r="O12" i="9" s="1"/>
  <c r="M12" i="9"/>
  <c r="N11" i="9"/>
  <c r="M11" i="9"/>
  <c r="N10" i="9"/>
  <c r="M10" i="9"/>
  <c r="O10" i="9" s="1"/>
  <c r="N9" i="9"/>
  <c r="M9" i="9"/>
  <c r="N8" i="9"/>
  <c r="M8" i="9"/>
  <c r="N7" i="9"/>
  <c r="M7" i="9"/>
  <c r="N6" i="9"/>
  <c r="M6" i="9"/>
  <c r="N5" i="9"/>
  <c r="M5" i="9"/>
  <c r="O5" i="9" s="1"/>
  <c r="N4" i="9"/>
  <c r="M4" i="9"/>
  <c r="N3" i="9"/>
  <c r="M3" i="9"/>
  <c r="N4" i="8"/>
  <c r="M4" i="8"/>
  <c r="N3" i="8"/>
  <c r="M3" i="8"/>
  <c r="O3" i="8" s="1"/>
  <c r="O9" i="9" l="1"/>
  <c r="O29" i="9"/>
  <c r="O7" i="9"/>
  <c r="O13" i="9"/>
  <c r="O21" i="9"/>
  <c r="O20" i="9"/>
  <c r="O3" i="9"/>
  <c r="O4" i="9"/>
  <c r="O8" i="9"/>
  <c r="O15" i="9"/>
  <c r="O19" i="9"/>
  <c r="O23" i="9"/>
  <c r="O18" i="9"/>
  <c r="O25" i="9"/>
  <c r="O26" i="9"/>
  <c r="O22" i="9"/>
  <c r="O6" i="9"/>
  <c r="O11" i="9"/>
  <c r="O4" i="8"/>
  <c r="N23" i="7"/>
  <c r="M23" i="7"/>
  <c r="N22" i="7"/>
  <c r="M22" i="7"/>
  <c r="N19" i="7"/>
  <c r="M19" i="7"/>
  <c r="N18" i="7"/>
  <c r="M18" i="7"/>
  <c r="N25" i="7"/>
  <c r="M25" i="7"/>
  <c r="M35" i="7"/>
  <c r="N21" i="7"/>
  <c r="M21" i="7"/>
  <c r="N24" i="7"/>
  <c r="M24" i="7"/>
  <c r="N15" i="7"/>
  <c r="M15" i="7"/>
  <c r="N29" i="7"/>
  <c r="M29" i="7"/>
  <c r="M34" i="7"/>
  <c r="N17" i="7"/>
  <c r="M17" i="7"/>
  <c r="N6" i="7"/>
  <c r="M6" i="7"/>
  <c r="O6" i="7" s="1"/>
  <c r="N10" i="7"/>
  <c r="M10" i="7"/>
  <c r="N20" i="7"/>
  <c r="M20" i="7"/>
  <c r="N8" i="7"/>
  <c r="M8" i="7"/>
  <c r="N28" i="7"/>
  <c r="M28" i="7"/>
  <c r="N27" i="7"/>
  <c r="M27" i="7"/>
  <c r="N31" i="7"/>
  <c r="M31" i="7"/>
  <c r="N12" i="7"/>
  <c r="M12" i="7"/>
  <c r="N11" i="7"/>
  <c r="M11" i="7"/>
  <c r="N9" i="7"/>
  <c r="M9" i="7"/>
  <c r="N13" i="7"/>
  <c r="M13" i="7"/>
  <c r="M33" i="7"/>
  <c r="N30" i="7"/>
  <c r="M30" i="7"/>
  <c r="N4" i="7"/>
  <c r="M4" i="7"/>
  <c r="N26" i="7"/>
  <c r="M26" i="7"/>
  <c r="N5" i="7"/>
  <c r="M5" i="7"/>
  <c r="N16" i="7"/>
  <c r="M16" i="7"/>
  <c r="M32" i="7"/>
  <c r="N7" i="7"/>
  <c r="M7" i="7"/>
  <c r="N14" i="7"/>
  <c r="M14" i="7"/>
  <c r="N3" i="7"/>
  <c r="M3" i="7"/>
  <c r="O23" i="7" l="1"/>
  <c r="O26" i="7"/>
  <c r="O29" i="7"/>
  <c r="O31" i="7"/>
  <c r="O17" i="7"/>
  <c r="O20" i="7"/>
  <c r="O3" i="7"/>
  <c r="O12" i="7"/>
  <c r="O22" i="7"/>
  <c r="O11" i="7"/>
  <c r="O7" i="7"/>
  <c r="O4" i="7"/>
  <c r="O10" i="7"/>
  <c r="O30" i="7"/>
  <c r="O14" i="7"/>
  <c r="O8" i="7"/>
  <c r="O21" i="7"/>
  <c r="O5" i="7"/>
  <c r="O19" i="7"/>
  <c r="O27" i="7"/>
  <c r="O28" i="7"/>
  <c r="O13" i="7"/>
  <c r="O15" i="7"/>
  <c r="O25" i="7"/>
  <c r="O16" i="7"/>
  <c r="O9" i="7"/>
  <c r="O24" i="7"/>
  <c r="O18" i="7"/>
</calcChain>
</file>

<file path=xl/sharedStrings.xml><?xml version="1.0" encoding="utf-8"?>
<sst xmlns="http://schemas.openxmlformats.org/spreadsheetml/2006/main" count="835" uniqueCount="154">
  <si>
    <t xml:space="preserve">Adı </t>
  </si>
  <si>
    <t>Soyadı</t>
  </si>
  <si>
    <t>Bölümü</t>
  </si>
  <si>
    <t>GNO</t>
  </si>
  <si>
    <t>Ekonomi</t>
  </si>
  <si>
    <t>Tarih</t>
  </si>
  <si>
    <t>GNO 100'lük Sistem 
Eşdeğerliği</t>
  </si>
  <si>
    <t>Sıra No.</t>
  </si>
  <si>
    <t>Öğrenci No.</t>
  </si>
  <si>
    <t>Tercih 
Durumu</t>
  </si>
  <si>
    <t>Üniversite/ Kurum</t>
  </si>
  <si>
    <t>Ülke</t>
  </si>
  <si>
    <t xml:space="preserve">Zeynep </t>
  </si>
  <si>
    <t>Öğrenim Hareketliliği</t>
  </si>
  <si>
    <t>Staj Hareketliliği</t>
  </si>
  <si>
    <t>Yerleştirme 
Puanı</t>
  </si>
  <si>
    <t>-</t>
  </si>
  <si>
    <t>Hayır</t>
  </si>
  <si>
    <t>Daha Önce 
Faydalandı</t>
  </si>
  <si>
    <t>Sosyal Hizmet</t>
  </si>
  <si>
    <t>Öğrenim/ Staj
Hareketliliği</t>
  </si>
  <si>
    <t>Siyaset Bilimi. ve Ulus. İlişkiler</t>
  </si>
  <si>
    <t>GNO/2</t>
  </si>
  <si>
    <t>Dil/2</t>
  </si>
  <si>
    <t>Psikoloji</t>
  </si>
  <si>
    <t>010319004</t>
  </si>
  <si>
    <t>Muhammet Fatih</t>
  </si>
  <si>
    <t>Eralp</t>
  </si>
  <si>
    <t>030117031</t>
  </si>
  <si>
    <t>Abdul Karim</t>
  </si>
  <si>
    <t>Naeem</t>
  </si>
  <si>
    <t>Gökhan</t>
  </si>
  <si>
    <t>Cengiz</t>
  </si>
  <si>
    <t>010219YL05</t>
  </si>
  <si>
    <t>Demir</t>
  </si>
  <si>
    <t>Fatma Nur</t>
  </si>
  <si>
    <t>SBE-Felsefe</t>
  </si>
  <si>
    <t>010219YL06</t>
  </si>
  <si>
    <t>Sinan Selim</t>
  </si>
  <si>
    <t>Uzun</t>
  </si>
  <si>
    <t>040220028</t>
  </si>
  <si>
    <t>İngilizce Öğretmenliği</t>
  </si>
  <si>
    <t>030119003</t>
  </si>
  <si>
    <t>Ahmet Kadir</t>
  </si>
  <si>
    <t>Ergin</t>
  </si>
  <si>
    <t>040220010</t>
  </si>
  <si>
    <t>Azra Nihan</t>
  </si>
  <si>
    <t>Eke</t>
  </si>
  <si>
    <t>010618004</t>
  </si>
  <si>
    <t>Sümeyra Aleyna</t>
  </si>
  <si>
    <t>Özmen</t>
  </si>
  <si>
    <t>Muhammet Raşit</t>
  </si>
  <si>
    <t>Sulu</t>
  </si>
  <si>
    <t>030120037</t>
  </si>
  <si>
    <t>030118011</t>
  </si>
  <si>
    <t>Azizjon</t>
  </si>
  <si>
    <t>Qahorzoda</t>
  </si>
  <si>
    <t>030118004</t>
  </si>
  <si>
    <t>Ahmet Kayhan</t>
  </si>
  <si>
    <t>Yıldız</t>
  </si>
  <si>
    <t>010618003</t>
  </si>
  <si>
    <t>Kirazoğlu</t>
  </si>
  <si>
    <t>010318012</t>
  </si>
  <si>
    <t>Nagihan</t>
  </si>
  <si>
    <t>Ellidokuzoğlu</t>
  </si>
  <si>
    <t>Ayşe Nurülhüda</t>
  </si>
  <si>
    <t>Güllüoğlu</t>
  </si>
  <si>
    <t>010318002</t>
  </si>
  <si>
    <t>040220024</t>
  </si>
  <si>
    <t xml:space="preserve">Eylül </t>
  </si>
  <si>
    <t>Demirel</t>
  </si>
  <si>
    <t>040220039</t>
  </si>
  <si>
    <t>Aslı Nur</t>
  </si>
  <si>
    <t>Çölden</t>
  </si>
  <si>
    <t>040220008</t>
  </si>
  <si>
    <t>Elif Serra</t>
  </si>
  <si>
    <t>Ateş</t>
  </si>
  <si>
    <t xml:space="preserve">İbrahim </t>
  </si>
  <si>
    <t>Saduakhassov</t>
  </si>
  <si>
    <t>03019028</t>
  </si>
  <si>
    <t xml:space="preserve">Sanam </t>
  </si>
  <si>
    <t>Nazari</t>
  </si>
  <si>
    <t>030319029</t>
  </si>
  <si>
    <t>200320YL06</t>
  </si>
  <si>
    <t>Fatma Süheyla</t>
  </si>
  <si>
    <t>İslamoğlu</t>
  </si>
  <si>
    <t>SBE-Tarih</t>
  </si>
  <si>
    <t>030117028</t>
  </si>
  <si>
    <t>Hasan</t>
  </si>
  <si>
    <t>Çamlı</t>
  </si>
  <si>
    <t>010618020</t>
  </si>
  <si>
    <t>İnayet</t>
  </si>
  <si>
    <t>Dinçer</t>
  </si>
  <si>
    <t>010618013</t>
  </si>
  <si>
    <t>Körismailoğlu</t>
  </si>
  <si>
    <t>030219006</t>
  </si>
  <si>
    <t>Merve Nur</t>
  </si>
  <si>
    <t>Yılmaz</t>
  </si>
  <si>
    <t>030219004</t>
  </si>
  <si>
    <t>Elçin</t>
  </si>
  <si>
    <t>Kugu</t>
  </si>
  <si>
    <t>030219007</t>
  </si>
  <si>
    <t>Kutay</t>
  </si>
  <si>
    <t>Kaya</t>
  </si>
  <si>
    <t>030120015</t>
  </si>
  <si>
    <t>Ahmet Ziya</t>
  </si>
  <si>
    <t>Gümüş</t>
  </si>
  <si>
    <t>040220005</t>
  </si>
  <si>
    <t>Çimen</t>
  </si>
  <si>
    <t>201120YL03</t>
  </si>
  <si>
    <t>Rumeysa</t>
  </si>
  <si>
    <t>Kurtulmuş</t>
  </si>
  <si>
    <t>SBE-İslam Ekonomisi ve Finans</t>
  </si>
  <si>
    <t>010618010</t>
  </si>
  <si>
    <t>Mustafa Emin</t>
  </si>
  <si>
    <t>Tokur</t>
  </si>
  <si>
    <t>Elif Nida</t>
  </si>
  <si>
    <t>Altun</t>
  </si>
  <si>
    <t>010618002</t>
  </si>
  <si>
    <t xml:space="preserve">Bedirhan </t>
  </si>
  <si>
    <t>Songur</t>
  </si>
  <si>
    <t>030117019</t>
  </si>
  <si>
    <t>Saraç</t>
  </si>
  <si>
    <t>010518031</t>
  </si>
  <si>
    <t>Ek Puan veya Kesinti
Gerekçesi</t>
  </si>
  <si>
    <t>Ek Puan veya Kesinti 
Miktarı</t>
  </si>
  <si>
    <t>1. Tercih</t>
  </si>
  <si>
    <t>Universita Degli Studi Di Torino</t>
  </si>
  <si>
    <t>İtalya</t>
  </si>
  <si>
    <t>Uniwersytet Śląski w Katowicach</t>
  </si>
  <si>
    <t>1.Tercih</t>
  </si>
  <si>
    <t>Polonya</t>
  </si>
  <si>
    <t>University of Valladolid</t>
  </si>
  <si>
    <t>İspanya</t>
  </si>
  <si>
    <t>Eberhard Karls Universität Tübingen</t>
  </si>
  <si>
    <t>Almanya</t>
  </si>
  <si>
    <t>Vytautus Magnus University</t>
  </si>
  <si>
    <t>Litvanya</t>
  </si>
  <si>
    <t>Università di Pisa</t>
  </si>
  <si>
    <t>Università degli Studi di Torino</t>
  </si>
  <si>
    <t xml:space="preserve">Università degli Studi di Venezia Ca' Foscari </t>
  </si>
  <si>
    <t>DİTİB</t>
  </si>
  <si>
    <t>Modus Factum GmbH</t>
  </si>
  <si>
    <t>ASİL</t>
  </si>
  <si>
    <t>YEDEK</t>
  </si>
  <si>
    <t>Sınava girmedi</t>
  </si>
  <si>
    <t>Değerlendirmeye alınamadı</t>
  </si>
  <si>
    <t>Kabul mektubu 
sunma</t>
  </si>
  <si>
    <t>2021-2022 BAHAR YARIYILI ERASMUS+ ÖĞRENCİ ÖĞRENİM-STAJ HAREKETLİLİĞİ BAŞVURU SONUÇLARI LİSTESİ</t>
  </si>
  <si>
    <t>SONUÇ</t>
  </si>
  <si>
    <r>
      <t xml:space="preserve">İngilizce Yeterlik Sınavından en az 70 puan alamayan öğrenciler değerlendirmeye alınamamış olup, sınava mazeretsiz girmeyen öğrencilerden daha sonraki Erasmus hareketliliği başvurularında toplam puandan "-5 puan" kesilecektir.
</t>
    </r>
    <r>
      <rPr>
        <b/>
        <sz val="13"/>
        <rFont val="Times New Roman"/>
        <family val="1"/>
        <charset val="162"/>
      </rPr>
      <t xml:space="preserve">Tercih ettiği programa yerleşmeye hak kazanan öğrencilerin 10 Aralık 2021 tarihi, mesai bitimine kadar Uluslararası Ofis Müdürlüğü Sorumlusu Nursen ŞİMŞEK ile irtibata geçerek taahhütname imzalaması gerekmektedir. 
</t>
    </r>
    <r>
      <rPr>
        <sz val="13"/>
        <rFont val="Times New Roman"/>
        <family val="1"/>
        <charset val="162"/>
      </rPr>
      <t xml:space="preserve">
Seçildikten sonra Erasmus+ hareketliliğine katılmaktan vazgeçen adayın, seçim sonuçlarının duyurulduğu tarihten itibaren en geç bir ay içinde feragat bildiriminde bulunması gerekmektedir. Seçilen adayın belirtilen süre içinde hakkından feragat etmemesi durumunda yedek adaylara fırsat verilmesi olanağı kalmayacağından, daha sonraki başvurusunda toplam puanından “-10 puan” düşürülecektir. </t>
    </r>
  </si>
  <si>
    <t>Sıralamaya giremedi
(İ. Yeterlik Sınavında başarısız)</t>
  </si>
  <si>
    <t>İ. Yeterlik
Sınavı
Skoru</t>
  </si>
  <si>
    <t>İ. Yeterlik Sınavında başarısız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</si>
</sst>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_₺"/>
  </numFmts>
  <fonts count="10" x14ac:knownFonts="1">
    <font>
      <sz val="12"/>
      <color theme="1"/>
      <name val="Calibri"/>
      <family val="2"/>
      <scheme val="minor"/>
    </font>
    <font>
      <sz val="12"/>
      <color theme="1"/>
      <name val="Calibri"/>
      <family val="2"/>
      <scheme val="minor"/>
    </font>
    <font>
      <sz val="12"/>
      <name val="Times New Roman"/>
      <family val="1"/>
      <charset val="162"/>
    </font>
    <font>
      <sz val="12"/>
      <color rgb="FFFF0000"/>
      <name val="Times New Roman"/>
      <family val="1"/>
      <charset val="162"/>
    </font>
    <font>
      <sz val="11"/>
      <name val="Calibri"/>
      <family val="2"/>
    </font>
    <font>
      <b/>
      <sz val="12"/>
      <name val="Times New Roman"/>
      <family val="1"/>
      <charset val="162"/>
    </font>
    <font>
      <b/>
      <sz val="16"/>
      <name val="Times New Roman"/>
      <family val="1"/>
      <charset val="162"/>
    </font>
    <font>
      <sz val="10"/>
      <name val="Times New Roman"/>
      <family val="1"/>
      <charset val="162"/>
    </font>
    <font>
      <sz val="13"/>
      <name val="Times New Roman"/>
      <family val="1"/>
      <charset val="162"/>
    </font>
    <font>
      <b/>
      <sz val="13"/>
      <name val="Times New Roman"/>
      <family val="1"/>
      <charset val="16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rgb="FF000000"/>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thin">
        <color auto="1"/>
      </left>
      <right/>
      <top/>
      <bottom/>
      <diagonal/>
    </border>
  </borders>
  <cellStyleXfs count="3">
    <xf numFmtId="0" fontId="0" fillId="0" borderId="0"/>
    <xf numFmtId="43" fontId="1" fillId="0" borderId="0" applyFont="0" applyFill="0" applyBorder="0" applyAlignment="0" applyProtection="0"/>
    <xf numFmtId="0" fontId="4" fillId="0" borderId="0"/>
  </cellStyleXfs>
  <cellXfs count="54">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2" fontId="2" fillId="0" borderId="1" xfId="1"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0" fontId="5" fillId="0"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3" xfId="0" applyFont="1" applyBorder="1" applyAlignment="1">
      <alignment horizontal="center" vertical="center" wrapText="1"/>
    </xf>
    <xf numFmtId="2" fontId="2" fillId="0" borderId="3" xfId="1"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4" xfId="0" applyFont="1" applyBorder="1" applyAlignment="1">
      <alignment horizontal="center" vertical="center" wrapText="1"/>
    </xf>
    <xf numFmtId="4" fontId="2" fillId="0" borderId="4" xfId="0" applyNumberFormat="1"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2" fontId="2" fillId="0" borderId="0" xfId="1" applyNumberFormat="1" applyFont="1" applyAlignment="1">
      <alignment horizontal="center" vertical="center"/>
    </xf>
    <xf numFmtId="49" fontId="2" fillId="0" borderId="0" xfId="1" applyNumberFormat="1" applyFont="1" applyAlignment="1">
      <alignment horizontal="center" vertical="center"/>
    </xf>
    <xf numFmtId="0" fontId="5" fillId="0" borderId="0" xfId="0" applyFont="1" applyFill="1" applyAlignment="1">
      <alignment horizontal="center" vertical="center"/>
    </xf>
    <xf numFmtId="0" fontId="3" fillId="0" borderId="0" xfId="0" applyFont="1" applyFill="1" applyBorder="1" applyAlignment="1">
      <alignment vertical="center"/>
    </xf>
    <xf numFmtId="4" fontId="2" fillId="0" borderId="1"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Border="1" applyAlignment="1">
      <alignment horizontal="center" vertical="center" wrapText="1"/>
    </xf>
    <xf numFmtId="2" fontId="2" fillId="0" borderId="0" xfId="0" applyNumberFormat="1" applyFont="1" applyAlignment="1">
      <alignment horizontal="left" vertical="center"/>
    </xf>
    <xf numFmtId="49" fontId="2" fillId="0" borderId="0" xfId="0" applyNumberFormat="1" applyFont="1" applyBorder="1" applyAlignment="1">
      <alignment horizontal="center" vertical="center" wrapText="1"/>
    </xf>
    <xf numFmtId="0" fontId="2" fillId="0" borderId="0" xfId="0" applyFont="1" applyBorder="1" applyAlignment="1">
      <alignment horizontal="left" vertical="center"/>
    </xf>
    <xf numFmtId="2" fontId="2" fillId="0" borderId="0" xfId="1" applyNumberFormat="1" applyFont="1" applyFill="1" applyBorder="1" applyAlignment="1">
      <alignment horizontal="center" vertical="center" wrapText="1"/>
    </xf>
    <xf numFmtId="2" fontId="2" fillId="0" borderId="0" xfId="1"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164" fontId="5" fillId="0" borderId="0" xfId="0" applyNumberFormat="1" applyFont="1" applyAlignment="1">
      <alignment vertical="center"/>
    </xf>
    <xf numFmtId="0" fontId="7" fillId="0"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cellXfs>
  <cellStyles count="3">
    <cellStyle name="Normal" xfId="0" builtinId="0"/>
    <cellStyle name="Normal 2" xfId="2" xr:uid="{00000000-0005-0000-0000-000002000000}"/>
    <cellStyle name="Virgül" xfId="1" builtinId="3"/>
  </cellStyles>
  <dxfs count="72">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numFmt numFmtId="2" formatCode="0.00"/>
      <alignment vertical="center" textRotation="0" indent="0" justifyLastLine="0" shrinkToFit="0" readingOrder="0"/>
    </dxf>
    <dxf>
      <font>
        <strike val="0"/>
        <outline val="0"/>
        <shadow val="0"/>
        <u val="none"/>
        <vertAlign val="baseline"/>
        <sz val="12"/>
        <color auto="1"/>
        <name val="Times New Roman"/>
        <scheme val="none"/>
      </font>
      <numFmt numFmtId="4" formatCode="#,##0.00"/>
      <alignment vertical="center" textRotation="0" indent="0" justifyLastLine="0" shrinkToFit="0" readingOrder="0"/>
    </dxf>
    <dxf>
      <font>
        <b val="0"/>
        <i val="0"/>
        <strike val="0"/>
        <condense val="0"/>
        <extend val="0"/>
        <outline val="0"/>
        <shadow val="0"/>
        <u val="none"/>
        <vertAlign val="baseline"/>
        <sz val="12"/>
        <color auto="1"/>
        <name val="Times New Roman"/>
        <scheme val="none"/>
      </font>
      <numFmt numFmtId="4" formatCode="#,##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numFmt numFmtId="30" formatCode="@"/>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alignment horizontal="center" vertical="center" textRotation="0" indent="0" justifyLastLine="0" shrinkToFit="0" readingOrder="0"/>
    </dxf>
    <dxf>
      <border>
        <bottom style="thin">
          <color rgb="FF000000"/>
        </bottom>
      </border>
    </dxf>
    <dxf>
      <font>
        <strike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numFmt numFmtId="2" formatCode="0.00"/>
      <alignment vertical="center" textRotation="0" indent="0" justifyLastLine="0" shrinkToFit="0" readingOrder="0"/>
    </dxf>
    <dxf>
      <font>
        <strike val="0"/>
        <outline val="0"/>
        <shadow val="0"/>
        <u val="none"/>
        <vertAlign val="baseline"/>
        <sz val="12"/>
        <color auto="1"/>
        <name val="Times New Roman"/>
        <scheme val="none"/>
      </font>
      <numFmt numFmtId="4" formatCode="#,##0.00"/>
      <alignment vertical="center" textRotation="0" indent="0" justifyLastLine="0" shrinkToFit="0" readingOrder="0"/>
    </dxf>
    <dxf>
      <font>
        <b val="0"/>
        <i val="0"/>
        <strike val="0"/>
        <condense val="0"/>
        <extend val="0"/>
        <outline val="0"/>
        <shadow val="0"/>
        <u val="none"/>
        <vertAlign val="baseline"/>
        <sz val="12"/>
        <color auto="1"/>
        <name val="Times New Roman"/>
        <scheme val="none"/>
      </font>
      <numFmt numFmtId="4" formatCode="#,##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numFmt numFmtId="30" formatCode="@"/>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alignment horizontal="center" vertical="center" textRotation="0" indent="0" justifyLastLine="0" shrinkToFit="0" readingOrder="0"/>
    </dxf>
    <dxf>
      <border>
        <bottom style="thin">
          <color rgb="FF000000"/>
        </bottom>
      </border>
    </dxf>
    <dxf>
      <font>
        <strike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numFmt numFmtId="2" formatCode="0.00"/>
      <alignment vertical="center" textRotation="0" indent="0" justifyLastLine="0" shrinkToFit="0" readingOrder="0"/>
    </dxf>
    <dxf>
      <font>
        <strike val="0"/>
        <outline val="0"/>
        <shadow val="0"/>
        <u val="none"/>
        <vertAlign val="baseline"/>
        <sz val="12"/>
        <color auto="1"/>
        <name val="Times New Roman"/>
        <scheme val="none"/>
      </font>
      <numFmt numFmtId="4" formatCode="#,##0.00"/>
      <alignment vertical="center" textRotation="0" indent="0" justifyLastLine="0" shrinkToFit="0" readingOrder="0"/>
    </dxf>
    <dxf>
      <font>
        <b val="0"/>
        <i val="0"/>
        <strike val="0"/>
        <condense val="0"/>
        <extend val="0"/>
        <outline val="0"/>
        <shadow val="0"/>
        <u val="none"/>
        <vertAlign val="baseline"/>
        <sz val="12"/>
        <color auto="1"/>
        <name val="Times New Roman"/>
        <scheme val="none"/>
      </font>
      <numFmt numFmtId="4" formatCode="#,##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numFmt numFmtId="30" formatCode="@"/>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alignment horizontal="center" vertical="center" textRotation="0" indent="0" justifyLastLine="0" shrinkToFit="0" readingOrder="0"/>
    </dxf>
    <dxf>
      <border>
        <bottom style="thin">
          <color rgb="FF000000"/>
        </bottom>
      </border>
    </dxf>
    <dxf>
      <font>
        <strike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0DC5E-5C67-4F9F-9FA5-0660EEBA4F33}" name="Tablo22326" displayName="Tablo22326" ref="A2:S35" totalsRowShown="0" headerRowDxfId="71" dataDxfId="69" headerRowBorderDxfId="70" tableBorderDxfId="68" totalsRowBorderDxfId="67">
  <sortState ref="A3:S24">
    <sortCondition ref="P3:P24"/>
  </sortState>
  <tableColumns count="19">
    <tableColumn id="1" xr3:uid="{CF1054DA-C8E6-41DF-8281-5637AD703937}" name="Sıra No." dataDxfId="66"/>
    <tableColumn id="2" xr3:uid="{FCFEEC68-9D68-4F87-B4BE-1F581F09F21A}" name="Öğrenci No." dataDxfId="65"/>
    <tableColumn id="3" xr3:uid="{80F92549-F058-4EBC-B949-54A702FC8BB0}" name="Adı " dataDxfId="64"/>
    <tableColumn id="4" xr3:uid="{EFE98B69-8508-447C-BAAC-15720438ADE7}" name="Soyadı" dataDxfId="63"/>
    <tableColumn id="6" xr3:uid="{E9C91097-2FC0-432C-A162-4461FB5EAEDE}" name="Bölümü" dataDxfId="62"/>
    <tableColumn id="14" xr3:uid="{C2A86CE5-C7BD-492E-8097-A4BAB2A68413}" name="Öğrenim/ Staj_x000a_Hareketliliği" dataDxfId="61"/>
    <tableColumn id="7" xr3:uid="{E8EAF1BD-A727-4785-ACBB-06071DD96748}" name="GNO" dataDxfId="60" dataCellStyle="Virgül"/>
    <tableColumn id="9" xr3:uid="{DDF92F30-C026-4A63-82E1-4A23035429A7}" name="GNO 100'lük Sistem _x000a_Eşdeğerliği" dataDxfId="59" dataCellStyle="Virgül"/>
    <tableColumn id="8" xr3:uid="{3DAA4B85-C144-41E2-B7DC-4FAD413BAFE9}" name="İ. Yeterlik_x000a_Sınavı_x000a_Skoru" dataDxfId="58"/>
    <tableColumn id="15" xr3:uid="{AA9E1A9A-857C-4FD5-A007-CB511E4E379C}" name="Daha Önce _x000a_Faydalandı" dataDxfId="57"/>
    <tableColumn id="19" xr3:uid="{6A083192-1D7C-4AB5-9073-064872FCFDAA}" name="Ek Puan veya Kesinti_x000a_Gerekçesi" dataDxfId="56"/>
    <tableColumn id="20" xr3:uid="{DBE098BB-6AEF-4F16-8C16-79426BED4F97}" name="Ek Puan veya Kesinti _x000a_Miktarı" dataDxfId="55"/>
    <tableColumn id="11" xr3:uid="{540E7A20-008B-4695-B417-84B6B82E7B8C}" name="GNO/2" dataDxfId="54">
      <calculatedColumnFormula>Tablo22326[[#This Row],[GNO 100''lük Sistem 
Eşdeğerliği]]/2</calculatedColumnFormula>
    </tableColumn>
    <tableColumn id="18" xr3:uid="{C3E1CA38-F268-4867-AAD7-720C2A23485E}" name="Dil/2" dataDxfId="53">
      <calculatedColumnFormula>Tablo22326[[#This Row],[İ. Yeterlik
Sınavı
Skoru]]/2</calculatedColumnFormula>
    </tableColumn>
    <tableColumn id="17" xr3:uid="{49578923-84B7-412B-8DAE-7DD0F37EE5FA}" name="Yerleştirme _x000a_Puanı" dataDxfId="52">
      <calculatedColumnFormula>SUM(Tablo22326[[#This Row],[Ek Puan veya Kesinti 
Miktarı]:[Dil/2]])</calculatedColumnFormula>
    </tableColumn>
    <tableColumn id="10" xr3:uid="{09200AA4-4CE4-4851-955C-368EAAB12BFF}" name="SONUÇ" dataDxfId="51"/>
    <tableColumn id="5" xr3:uid="{EC95FE60-C93E-490D-8692-086C4ACE1F4C}" name="Tercih _x000a_Durumu" dataDxfId="50"/>
    <tableColumn id="12" xr3:uid="{10F79B48-5344-4319-AA2D-19727D77CE93}" name="Üniversite/ Kurum" dataDxfId="49"/>
    <tableColumn id="13" xr3:uid="{09D53BE6-0516-4641-A93B-9ABBB1F7BF5D}" name="Ülke" dataDxfId="4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AA48FB-364C-4EAA-B793-74FFE16E32AB}" name="Tablo223262" displayName="Tablo223262" ref="A2:S4" totalsRowShown="0" headerRowDxfId="47" dataDxfId="45" headerRowBorderDxfId="46" tableBorderDxfId="44" totalsRowBorderDxfId="43">
  <sortState ref="A3:S4">
    <sortCondition ref="P3:P4"/>
  </sortState>
  <tableColumns count="19">
    <tableColumn id="1" xr3:uid="{93E39A68-5490-4C9B-948B-78F483EB646C}" name="Sıra No." dataDxfId="42"/>
    <tableColumn id="2" xr3:uid="{67C77A76-0200-4ADE-86DE-32E90C7EFBD7}" name="Öğrenci No." dataDxfId="41"/>
    <tableColumn id="3" xr3:uid="{D17717D2-AC0F-4B45-9CF4-39E5C60DCA5B}" name="Adı " dataDxfId="40"/>
    <tableColumn id="4" xr3:uid="{F949DE83-341F-4059-8BB6-2B13FCF8CA91}" name="Soyadı" dataDxfId="39"/>
    <tableColumn id="6" xr3:uid="{80BFC864-85D1-44E0-B7A1-F6F21576935C}" name="Bölümü" dataDxfId="38"/>
    <tableColumn id="14" xr3:uid="{B7D36316-CB19-4354-9EDB-9086BC024E5C}" name="Öğrenim/ Staj_x000a_Hareketliliği" dataDxfId="37"/>
    <tableColumn id="7" xr3:uid="{B29B4A38-C72A-480C-AC2A-4A1D571AEC2D}" name="GNO" dataDxfId="36" dataCellStyle="Virgül"/>
    <tableColumn id="9" xr3:uid="{2C83CE84-D146-43C2-9799-642FE08E3C4F}" name="GNO 100'lük Sistem _x000a_Eşdeğerliği" dataDxfId="35" dataCellStyle="Virgül"/>
    <tableColumn id="8" xr3:uid="{D05ACD95-E6F5-4A07-94E0-64D58A067297}" name="İ. Yeterlik_x000a_Sınavı_x000a_Skoru" dataDxfId="34"/>
    <tableColumn id="15" xr3:uid="{0E034A1C-B93D-4176-8B33-C4583BF85F46}" name="Daha Önce _x000a_Faydalandı" dataDxfId="33"/>
    <tableColumn id="19" xr3:uid="{A12DA21B-4B06-46BE-B847-8166507B6E28}" name="Ek Puan veya Kesinti_x000a_Gerekçesi" dataDxfId="32"/>
    <tableColumn id="20" xr3:uid="{A77922CD-5423-4354-9C4C-AF3EB6AD287C}" name="Ek Puan veya Kesinti _x000a_Miktarı" dataDxfId="31"/>
    <tableColumn id="11" xr3:uid="{AF10D294-A967-470B-B1AF-49C7E7CC03FD}" name="GNO/2" dataDxfId="30">
      <calculatedColumnFormula>Tablo223262[[#This Row],[GNO 100''lük Sistem 
Eşdeğerliği]]/2</calculatedColumnFormula>
    </tableColumn>
    <tableColumn id="18" xr3:uid="{01822BB5-6ADC-4B47-9A40-5AD9392FBDFE}" name="Dil/2" dataDxfId="29">
      <calculatedColumnFormula>Tablo223262[[#This Row],[İ. Yeterlik
Sınavı
Skoru]]/2</calculatedColumnFormula>
    </tableColumn>
    <tableColumn id="17" xr3:uid="{563D6ADD-9346-4092-A87F-99CC1509EF2D}" name="Yerleştirme _x000a_Puanı" dataDxfId="28">
      <calculatedColumnFormula>SUM(Tablo223262[[#This Row],[Ek Puan veya Kesinti 
Miktarı]:[Dil/2]])</calculatedColumnFormula>
    </tableColumn>
    <tableColumn id="10" xr3:uid="{ABEEC4A0-5526-4634-893E-AFB58656ADA1}" name="SONUÇ" dataDxfId="27"/>
    <tableColumn id="5" xr3:uid="{E93C5D20-FDBB-4EB1-94D9-015FF0CB178B}" name="Tercih _x000a_Durumu" dataDxfId="26"/>
    <tableColumn id="12" xr3:uid="{DD0510AD-12E4-4DBF-87ED-A4D456FC1CD8}" name="Üniversite/ Kurum" dataDxfId="25"/>
    <tableColumn id="13" xr3:uid="{3358DD97-E3AD-4276-ABC8-2781471DCEE2}" name="Ülke" dataDxfId="2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42405C-2774-48E2-ACE1-471CD4331272}" name="Tablo223263" displayName="Tablo223263" ref="A2:S33" totalsRowShown="0" headerRowDxfId="23" dataDxfId="21" headerRowBorderDxfId="22" tableBorderDxfId="20" totalsRowBorderDxfId="19">
  <sortState ref="A3:S22">
    <sortCondition ref="P3:P22"/>
  </sortState>
  <tableColumns count="19">
    <tableColumn id="1" xr3:uid="{E4182D1C-0EB4-4C32-8D61-879D5C206E20}" name="Sıra No." dataDxfId="18"/>
    <tableColumn id="2" xr3:uid="{F9EA51A9-DB6F-4B0E-93D5-C0C1690F2F8A}" name="Öğrenci No." dataDxfId="17"/>
    <tableColumn id="3" xr3:uid="{AAF9EC13-6600-44AB-9E9F-AB093C320797}" name="Adı " dataDxfId="16"/>
    <tableColumn id="4" xr3:uid="{8F6C656E-158B-4FFE-97EE-5A546F942663}" name="Soyadı" dataDxfId="15"/>
    <tableColumn id="6" xr3:uid="{765EF0BA-08B6-4382-B776-329508C5DFEB}" name="Bölümü" dataDxfId="14"/>
    <tableColumn id="14" xr3:uid="{C8671672-38B0-4859-B90F-75F7F361D999}" name="Öğrenim/ Staj_x000a_Hareketliliği" dataDxfId="13"/>
    <tableColumn id="7" xr3:uid="{E4837F46-D14E-4664-8CF7-856046438641}" name="GNO" dataDxfId="12" dataCellStyle="Virgül"/>
    <tableColumn id="9" xr3:uid="{00537D25-6BA5-4839-B21F-63C0B427AF24}" name="GNO 100'lük Sistem _x000a_Eşdeğerliği" dataDxfId="11" dataCellStyle="Virgül"/>
    <tableColumn id="8" xr3:uid="{02E8D4CA-B914-4177-AC02-7E734B4A4FD2}" name="İ. Yeterlik_x000a_Sınavı_x000a_Skoru" dataDxfId="10"/>
    <tableColumn id="15" xr3:uid="{094D01B7-B228-4B95-942E-CC2C954E966D}" name="Daha Önce _x000a_Faydalandı" dataDxfId="9"/>
    <tableColumn id="19" xr3:uid="{8E4135C6-7116-4620-9912-D9AA17D315BD}" name="Ek Puan veya Kesinti_x000a_Gerekçesi" dataDxfId="8"/>
    <tableColumn id="20" xr3:uid="{170BD690-A2BB-469A-AA97-8BEE46E91173}" name="Ek Puan veya Kesinti _x000a_Miktarı" dataDxfId="7"/>
    <tableColumn id="11" xr3:uid="{D0E6A443-5877-49E9-B794-085C86E578A0}" name="GNO/2" dataDxfId="6">
      <calculatedColumnFormula>Tablo223263[[#This Row],[GNO 100''lük Sistem 
Eşdeğerliği]]/2</calculatedColumnFormula>
    </tableColumn>
    <tableColumn id="18" xr3:uid="{6A67F8D0-288A-4CCF-9441-B35F5A0AB3DB}" name="Dil/2" dataDxfId="5">
      <calculatedColumnFormula>Tablo223263[[#This Row],[İ. Yeterlik
Sınavı
Skoru]]/2</calculatedColumnFormula>
    </tableColumn>
    <tableColumn id="17" xr3:uid="{C84D9D5C-67AF-4B6C-B2A4-357D6B2124E6}" name="Yerleştirme _x000a_Puanı" dataDxfId="4">
      <calculatedColumnFormula>SUM(Tablo223263[[#This Row],[Ek Puan veya Kesinti 
Miktarı]:[Dil/2]])</calculatedColumnFormula>
    </tableColumn>
    <tableColumn id="10" xr3:uid="{16E61E02-6F84-482F-81B2-3DE556DAB88E}" name="SONUÇ" dataDxfId="3"/>
    <tableColumn id="5" xr3:uid="{E2FFBDC8-FAC2-447B-92C7-45632456738A}" name="Tercih _x000a_Durumu" dataDxfId="2"/>
    <tableColumn id="12" xr3:uid="{AEE95597-B71E-4103-AC7D-8B19207EA178}" name="Üniversite/ Kurum" dataDxfId="1"/>
    <tableColumn id="13" xr3:uid="{C0463526-2AC6-41FE-BE1A-400BCFCCCA78}" name="Ülke" dataDxfId="0"/>
  </tableColumns>
  <tableStyleInfo name="TableStyleLight1"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49596-B9F7-4E03-85DC-1C6120BC1943}">
  <dimension ref="A1:V41"/>
  <sheetViews>
    <sheetView zoomScale="70" zoomScaleNormal="70" workbookViewId="0">
      <pane xSplit="8" ySplit="2" topLeftCell="I3" activePane="bottomRight" state="frozen"/>
      <selection pane="topRight" activeCell="I1" sqref="I1"/>
      <selection pane="bottomLeft" activeCell="A3" sqref="A3"/>
      <selection pane="bottomRight" sqref="A1:S1"/>
    </sheetView>
  </sheetViews>
  <sheetFormatPr defaultColWidth="11" defaultRowHeight="15.75" x14ac:dyDescent="0.25"/>
  <cols>
    <col min="1" max="1" width="5.125" style="21" bestFit="1" customWidth="1"/>
    <col min="2" max="2" width="12.5" style="22" bestFit="1" customWidth="1"/>
    <col min="3" max="3" width="15.625" style="24" bestFit="1" customWidth="1"/>
    <col min="4" max="4" width="12.625" style="24" bestFit="1" customWidth="1"/>
    <col min="5" max="5" width="28.375" style="24" bestFit="1" customWidth="1"/>
    <col min="6" max="6" width="19.375" style="24" customWidth="1"/>
    <col min="7" max="7" width="6" style="23" bestFit="1" customWidth="1"/>
    <col min="8" max="8" width="12" style="25" bestFit="1" customWidth="1"/>
    <col min="9" max="9" width="13.125" style="26" bestFit="1" customWidth="1"/>
    <col min="10" max="10" width="11.375" style="27" bestFit="1" customWidth="1"/>
    <col min="11" max="11" width="12.625" style="27" bestFit="1" customWidth="1"/>
    <col min="12" max="12" width="12.375" style="27" bestFit="1" customWidth="1"/>
    <col min="13" max="13" width="7.625" style="24" bestFit="1" customWidth="1"/>
    <col min="14" max="14" width="6" style="24" bestFit="1" customWidth="1"/>
    <col min="15" max="15" width="12.5" style="39" bestFit="1" customWidth="1"/>
    <col min="16" max="16" width="31.75" style="47" bestFit="1" customWidth="1"/>
    <col min="17" max="17" width="9" style="21" bestFit="1" customWidth="1"/>
    <col min="18" max="18" width="38" style="24" bestFit="1" customWidth="1"/>
    <col min="19" max="19" width="8.75" style="21" bestFit="1" customWidth="1"/>
    <col min="20" max="20" width="10.5" style="20" bestFit="1" customWidth="1"/>
    <col min="21" max="16384" width="11" style="20"/>
  </cols>
  <sheetData>
    <row r="1" spans="1:22" s="19" customFormat="1" ht="51" customHeight="1" x14ac:dyDescent="0.25">
      <c r="A1" s="49" t="s">
        <v>148</v>
      </c>
      <c r="B1" s="50"/>
      <c r="C1" s="50"/>
      <c r="D1" s="50"/>
      <c r="E1" s="50"/>
      <c r="F1" s="50"/>
      <c r="G1" s="50"/>
      <c r="H1" s="50"/>
      <c r="I1" s="50"/>
      <c r="J1" s="50"/>
      <c r="K1" s="50"/>
      <c r="L1" s="50"/>
      <c r="M1" s="50"/>
      <c r="N1" s="50"/>
      <c r="O1" s="50"/>
      <c r="P1" s="50"/>
      <c r="Q1" s="50"/>
      <c r="R1" s="50"/>
      <c r="S1" s="51"/>
      <c r="T1" s="28"/>
      <c r="U1" s="28"/>
      <c r="V1" s="28"/>
    </row>
    <row r="2" spans="1:22" ht="47.25" x14ac:dyDescent="0.25">
      <c r="A2" s="1" t="s">
        <v>7</v>
      </c>
      <c r="B2" s="5" t="s">
        <v>8</v>
      </c>
      <c r="C2" s="31" t="s">
        <v>0</v>
      </c>
      <c r="D2" s="31" t="s">
        <v>1</v>
      </c>
      <c r="E2" s="2" t="s">
        <v>2</v>
      </c>
      <c r="F2" s="2" t="s">
        <v>20</v>
      </c>
      <c r="G2" s="4" t="s">
        <v>3</v>
      </c>
      <c r="H2" s="6" t="s">
        <v>6</v>
      </c>
      <c r="I2" s="7" t="s">
        <v>152</v>
      </c>
      <c r="J2" s="9" t="s">
        <v>18</v>
      </c>
      <c r="K2" s="18" t="s">
        <v>124</v>
      </c>
      <c r="L2" s="18" t="s">
        <v>125</v>
      </c>
      <c r="M2" s="13" t="s">
        <v>22</v>
      </c>
      <c r="N2" s="8" t="s">
        <v>23</v>
      </c>
      <c r="O2" s="33" t="s">
        <v>15</v>
      </c>
      <c r="P2" s="32" t="s">
        <v>149</v>
      </c>
      <c r="Q2" s="1" t="s">
        <v>9</v>
      </c>
      <c r="R2" s="31" t="s">
        <v>10</v>
      </c>
      <c r="S2" s="11" t="s">
        <v>11</v>
      </c>
    </row>
    <row r="3" spans="1:22" ht="25.5" x14ac:dyDescent="0.25">
      <c r="A3" s="1">
        <v>1</v>
      </c>
      <c r="B3" s="5" t="s">
        <v>109</v>
      </c>
      <c r="C3" s="31" t="s">
        <v>110</v>
      </c>
      <c r="D3" s="31" t="s">
        <v>111</v>
      </c>
      <c r="E3" s="2" t="s">
        <v>112</v>
      </c>
      <c r="F3" s="2" t="s">
        <v>14</v>
      </c>
      <c r="G3" s="4">
        <v>3.56</v>
      </c>
      <c r="H3" s="12">
        <v>89.73</v>
      </c>
      <c r="I3" s="3">
        <v>85</v>
      </c>
      <c r="J3" s="3" t="s">
        <v>17</v>
      </c>
      <c r="K3" s="48" t="s">
        <v>147</v>
      </c>
      <c r="L3" s="9">
        <v>10</v>
      </c>
      <c r="M3" s="17">
        <f>Tablo22326[[#This Row],[GNO 100''lük Sistem 
Eşdeğerliği]]/2</f>
        <v>44.865000000000002</v>
      </c>
      <c r="N3" s="29">
        <f>Tablo22326[[#This Row],[İ. Yeterlik
Sınavı
Skoru]]/2</f>
        <v>42.5</v>
      </c>
      <c r="O3" s="33">
        <f>SUM(Tablo22326[[#This Row],[Ek Puan veya Kesinti 
Miktarı]:[Dil/2]])</f>
        <v>97.365000000000009</v>
      </c>
      <c r="P3" s="32" t="s">
        <v>143</v>
      </c>
      <c r="Q3" s="16" t="s">
        <v>130</v>
      </c>
      <c r="R3" s="31" t="s">
        <v>142</v>
      </c>
      <c r="S3" s="1" t="s">
        <v>135</v>
      </c>
    </row>
    <row r="4" spans="1:22" x14ac:dyDescent="0.25">
      <c r="A4" s="1">
        <v>2</v>
      </c>
      <c r="B4" s="5" t="s">
        <v>57</v>
      </c>
      <c r="C4" s="31" t="s">
        <v>58</v>
      </c>
      <c r="D4" s="31" t="s">
        <v>59</v>
      </c>
      <c r="E4" s="2" t="s">
        <v>21</v>
      </c>
      <c r="F4" s="2" t="s">
        <v>13</v>
      </c>
      <c r="G4" s="4">
        <v>3.68</v>
      </c>
      <c r="H4" s="12">
        <v>92.53</v>
      </c>
      <c r="I4" s="3">
        <v>89.8</v>
      </c>
      <c r="J4" s="3" t="s">
        <v>17</v>
      </c>
      <c r="K4" s="9" t="s">
        <v>16</v>
      </c>
      <c r="L4" s="9" t="s">
        <v>16</v>
      </c>
      <c r="M4" s="17">
        <f>Tablo22326[[#This Row],[GNO 100''lük Sistem 
Eşdeğerliği]]/2</f>
        <v>46.265000000000001</v>
      </c>
      <c r="N4" s="29">
        <f>Tablo22326[[#This Row],[İ. Yeterlik
Sınavı
Skoru]]/2</f>
        <v>44.9</v>
      </c>
      <c r="O4" s="33">
        <f>SUM(Tablo22326[[#This Row],[Ek Puan veya Kesinti 
Miktarı]:[Dil/2]])</f>
        <v>91.164999999999992</v>
      </c>
      <c r="P4" s="32" t="s">
        <v>143</v>
      </c>
      <c r="Q4" s="16" t="s">
        <v>130</v>
      </c>
      <c r="R4" s="31" t="s">
        <v>136</v>
      </c>
      <c r="S4" s="1" t="s">
        <v>137</v>
      </c>
    </row>
    <row r="5" spans="1:22" x14ac:dyDescent="0.25">
      <c r="A5" s="1">
        <v>3</v>
      </c>
      <c r="B5" s="5" t="s">
        <v>60</v>
      </c>
      <c r="C5" s="31" t="s">
        <v>12</v>
      </c>
      <c r="D5" s="31" t="s">
        <v>61</v>
      </c>
      <c r="E5" s="2" t="s">
        <v>24</v>
      </c>
      <c r="F5" s="2" t="s">
        <v>13</v>
      </c>
      <c r="G5" s="4">
        <v>3.6</v>
      </c>
      <c r="H5" s="12">
        <v>90.66</v>
      </c>
      <c r="I5" s="3">
        <v>89.3</v>
      </c>
      <c r="J5" s="3" t="s">
        <v>17</v>
      </c>
      <c r="K5" s="9" t="s">
        <v>16</v>
      </c>
      <c r="L5" s="9" t="s">
        <v>16</v>
      </c>
      <c r="M5" s="17">
        <f>Tablo22326[[#This Row],[GNO 100''lük Sistem 
Eşdeğerliği]]/2</f>
        <v>45.33</v>
      </c>
      <c r="N5" s="29">
        <f>Tablo22326[[#This Row],[İ. Yeterlik
Sınavı
Skoru]]/2</f>
        <v>44.65</v>
      </c>
      <c r="O5" s="33">
        <f>SUM(Tablo22326[[#This Row],[Ek Puan veya Kesinti 
Miktarı]:[Dil/2]])</f>
        <v>89.97999999999999</v>
      </c>
      <c r="P5" s="32" t="s">
        <v>143</v>
      </c>
      <c r="Q5" s="16" t="s">
        <v>126</v>
      </c>
      <c r="R5" s="31" t="s">
        <v>129</v>
      </c>
      <c r="S5" s="1" t="s">
        <v>131</v>
      </c>
    </row>
    <row r="6" spans="1:22" x14ac:dyDescent="0.25">
      <c r="A6" s="1">
        <v>4</v>
      </c>
      <c r="B6" s="5" t="s">
        <v>67</v>
      </c>
      <c r="C6" s="31" t="s">
        <v>65</v>
      </c>
      <c r="D6" s="31" t="s">
        <v>66</v>
      </c>
      <c r="E6" s="2" t="s">
        <v>5</v>
      </c>
      <c r="F6" s="2" t="s">
        <v>13</v>
      </c>
      <c r="G6" s="4">
        <v>3.44</v>
      </c>
      <c r="H6" s="12">
        <v>86.93</v>
      </c>
      <c r="I6" s="3">
        <v>92.5</v>
      </c>
      <c r="J6" s="3" t="s">
        <v>17</v>
      </c>
      <c r="K6" s="9" t="s">
        <v>16</v>
      </c>
      <c r="L6" s="9" t="s">
        <v>16</v>
      </c>
      <c r="M6" s="17">
        <f>Tablo22326[[#This Row],[GNO 100''lük Sistem 
Eşdeğerliği]]/2</f>
        <v>43.465000000000003</v>
      </c>
      <c r="N6" s="29">
        <f>Tablo22326[[#This Row],[İ. Yeterlik
Sınavı
Skoru]]/2</f>
        <v>46.25</v>
      </c>
      <c r="O6" s="33">
        <f>SUM(Tablo22326[[#This Row],[Ek Puan veya Kesinti 
Miktarı]:[Dil/2]])</f>
        <v>89.715000000000003</v>
      </c>
      <c r="P6" s="32" t="s">
        <v>143</v>
      </c>
      <c r="Q6" s="16" t="s">
        <v>130</v>
      </c>
      <c r="R6" s="31" t="s">
        <v>140</v>
      </c>
      <c r="S6" s="1" t="s">
        <v>128</v>
      </c>
    </row>
    <row r="7" spans="1:22" x14ac:dyDescent="0.25">
      <c r="A7" s="1">
        <v>5</v>
      </c>
      <c r="B7" s="5" t="s">
        <v>48</v>
      </c>
      <c r="C7" s="31" t="s">
        <v>49</v>
      </c>
      <c r="D7" s="31" t="s">
        <v>50</v>
      </c>
      <c r="E7" s="2" t="s">
        <v>24</v>
      </c>
      <c r="F7" s="2" t="s">
        <v>13</v>
      </c>
      <c r="G7" s="4">
        <v>3.73</v>
      </c>
      <c r="H7" s="12">
        <v>93.7</v>
      </c>
      <c r="I7" s="3">
        <v>85.4</v>
      </c>
      <c r="J7" s="3" t="s">
        <v>17</v>
      </c>
      <c r="K7" s="9" t="s">
        <v>16</v>
      </c>
      <c r="L7" s="9" t="s">
        <v>16</v>
      </c>
      <c r="M7" s="17">
        <f>Tablo22326[[#This Row],[GNO 100''lük Sistem 
Eşdeğerliği]]/2</f>
        <v>46.85</v>
      </c>
      <c r="N7" s="29">
        <f>Tablo22326[[#This Row],[İ. Yeterlik
Sınavı
Skoru]]/2</f>
        <v>42.7</v>
      </c>
      <c r="O7" s="33">
        <f>SUM(Tablo22326[[#This Row],[Ek Puan veya Kesinti 
Miktarı]:[Dil/2]])</f>
        <v>89.550000000000011</v>
      </c>
      <c r="P7" s="32" t="s">
        <v>143</v>
      </c>
      <c r="Q7" s="34" t="s">
        <v>126</v>
      </c>
      <c r="R7" s="35" t="s">
        <v>127</v>
      </c>
      <c r="S7" s="36" t="s">
        <v>128</v>
      </c>
    </row>
    <row r="8" spans="1:22" x14ac:dyDescent="0.25">
      <c r="A8" s="1">
        <v>6</v>
      </c>
      <c r="B8" s="5" t="s">
        <v>87</v>
      </c>
      <c r="C8" s="31" t="s">
        <v>88</v>
      </c>
      <c r="D8" s="31" t="s">
        <v>89</v>
      </c>
      <c r="E8" s="2" t="s">
        <v>21</v>
      </c>
      <c r="F8" s="2" t="s">
        <v>13</v>
      </c>
      <c r="G8" s="4">
        <v>3.55</v>
      </c>
      <c r="H8" s="12">
        <v>89.5</v>
      </c>
      <c r="I8" s="3">
        <v>86.5</v>
      </c>
      <c r="J8" s="3" t="s">
        <v>17</v>
      </c>
      <c r="K8" s="9" t="s">
        <v>16</v>
      </c>
      <c r="L8" s="9" t="s">
        <v>16</v>
      </c>
      <c r="M8" s="17">
        <f>Tablo22326[[#This Row],[GNO 100''lük Sistem 
Eşdeğerliği]]/2</f>
        <v>44.75</v>
      </c>
      <c r="N8" s="29">
        <f>Tablo22326[[#This Row],[İ. Yeterlik
Sınavı
Skoru]]/2</f>
        <v>43.25</v>
      </c>
      <c r="O8" s="33">
        <f>SUM(Tablo22326[[#This Row],[Ek Puan veya Kesinti 
Miktarı]:[Dil/2]])</f>
        <v>88</v>
      </c>
      <c r="P8" s="32" t="s">
        <v>143</v>
      </c>
      <c r="Q8" s="16" t="s">
        <v>126</v>
      </c>
      <c r="R8" s="31" t="s">
        <v>138</v>
      </c>
      <c r="S8" s="1" t="s">
        <v>128</v>
      </c>
    </row>
    <row r="9" spans="1:22" x14ac:dyDescent="0.25">
      <c r="A9" s="1">
        <v>7</v>
      </c>
      <c r="B9" s="5" t="s">
        <v>107</v>
      </c>
      <c r="C9" s="31" t="s">
        <v>12</v>
      </c>
      <c r="D9" s="31" t="s">
        <v>108</v>
      </c>
      <c r="E9" s="2" t="s">
        <v>41</v>
      </c>
      <c r="F9" s="2" t="s">
        <v>13</v>
      </c>
      <c r="G9" s="4">
        <v>3.6</v>
      </c>
      <c r="H9" s="12">
        <v>90.66</v>
      </c>
      <c r="I9" s="3">
        <v>79.3</v>
      </c>
      <c r="J9" s="3" t="s">
        <v>17</v>
      </c>
      <c r="K9" s="9" t="s">
        <v>16</v>
      </c>
      <c r="L9" s="9" t="s">
        <v>16</v>
      </c>
      <c r="M9" s="17">
        <f>Tablo22326[[#This Row],[GNO 100''lük Sistem 
Eşdeğerliği]]/2</f>
        <v>45.33</v>
      </c>
      <c r="N9" s="29">
        <f>Tablo22326[[#This Row],[İ. Yeterlik
Sınavı
Skoru]]/2</f>
        <v>39.65</v>
      </c>
      <c r="O9" s="33">
        <f>SUM(Tablo22326[[#This Row],[Ek Puan veya Kesinti 
Miktarı]:[Dil/2]])</f>
        <v>84.97999999999999</v>
      </c>
      <c r="P9" s="32" t="s">
        <v>143</v>
      </c>
      <c r="Q9" s="16" t="s">
        <v>130</v>
      </c>
      <c r="R9" s="31" t="s">
        <v>132</v>
      </c>
      <c r="S9" s="1" t="s">
        <v>133</v>
      </c>
    </row>
    <row r="10" spans="1:22" x14ac:dyDescent="0.25">
      <c r="A10" s="1">
        <v>8</v>
      </c>
      <c r="B10" s="5" t="s">
        <v>53</v>
      </c>
      <c r="C10" s="31" t="s">
        <v>51</v>
      </c>
      <c r="D10" s="31" t="s">
        <v>52</v>
      </c>
      <c r="E10" s="2" t="s">
        <v>21</v>
      </c>
      <c r="F10" s="2" t="s">
        <v>13</v>
      </c>
      <c r="G10" s="4">
        <v>3.32</v>
      </c>
      <c r="H10" s="12">
        <v>84.13</v>
      </c>
      <c r="I10" s="3">
        <v>84.3</v>
      </c>
      <c r="J10" s="3" t="s">
        <v>17</v>
      </c>
      <c r="K10" s="9" t="s">
        <v>16</v>
      </c>
      <c r="L10" s="9" t="s">
        <v>16</v>
      </c>
      <c r="M10" s="17">
        <f>Tablo22326[[#This Row],[GNO 100''lük Sistem 
Eşdeğerliği]]/2</f>
        <v>42.064999999999998</v>
      </c>
      <c r="N10" s="29">
        <f>Tablo22326[[#This Row],[İ. Yeterlik
Sınavı
Skoru]]/2</f>
        <v>42.15</v>
      </c>
      <c r="O10" s="33">
        <f>SUM(Tablo22326[[#This Row],[Ek Puan veya Kesinti 
Miktarı]:[Dil/2]])</f>
        <v>84.215000000000003</v>
      </c>
      <c r="P10" s="32" t="s">
        <v>143</v>
      </c>
      <c r="Q10" s="16" t="s">
        <v>126</v>
      </c>
      <c r="R10" s="31" t="s">
        <v>138</v>
      </c>
      <c r="S10" s="1" t="s">
        <v>128</v>
      </c>
    </row>
    <row r="11" spans="1:22" x14ac:dyDescent="0.25">
      <c r="A11" s="1">
        <v>9</v>
      </c>
      <c r="B11" s="5" t="s">
        <v>93</v>
      </c>
      <c r="C11" s="31" t="s">
        <v>12</v>
      </c>
      <c r="D11" s="31" t="s">
        <v>94</v>
      </c>
      <c r="E11" s="2" t="s">
        <v>24</v>
      </c>
      <c r="F11" s="2" t="s">
        <v>13</v>
      </c>
      <c r="G11" s="4">
        <v>3.59</v>
      </c>
      <c r="H11" s="12">
        <v>90.43</v>
      </c>
      <c r="I11" s="3">
        <v>77.5</v>
      </c>
      <c r="J11" s="3" t="s">
        <v>17</v>
      </c>
      <c r="K11" s="9" t="s">
        <v>16</v>
      </c>
      <c r="L11" s="9" t="s">
        <v>16</v>
      </c>
      <c r="M11" s="17">
        <f>Tablo22326[[#This Row],[GNO 100''lük Sistem 
Eşdeğerliği]]/2</f>
        <v>45.215000000000003</v>
      </c>
      <c r="N11" s="29">
        <f>Tablo22326[[#This Row],[İ. Yeterlik
Sınavı
Skoru]]/2</f>
        <v>38.75</v>
      </c>
      <c r="O11" s="33">
        <f>SUM(Tablo22326[[#This Row],[Ek Puan veya Kesinti 
Miktarı]:[Dil/2]])</f>
        <v>83.965000000000003</v>
      </c>
      <c r="P11" s="32" t="s">
        <v>143</v>
      </c>
      <c r="Q11" s="16" t="s">
        <v>126</v>
      </c>
      <c r="R11" s="31" t="s">
        <v>129</v>
      </c>
      <c r="S11" s="1" t="s">
        <v>131</v>
      </c>
    </row>
    <row r="12" spans="1:22" x14ac:dyDescent="0.25">
      <c r="A12" s="1">
        <v>10</v>
      </c>
      <c r="B12" s="5" t="s">
        <v>37</v>
      </c>
      <c r="C12" s="31" t="s">
        <v>31</v>
      </c>
      <c r="D12" s="31" t="s">
        <v>32</v>
      </c>
      <c r="E12" s="2" t="s">
        <v>36</v>
      </c>
      <c r="F12" s="2" t="s">
        <v>13</v>
      </c>
      <c r="G12" s="4">
        <v>3.56</v>
      </c>
      <c r="H12" s="12">
        <v>89.73</v>
      </c>
      <c r="I12" s="3">
        <v>78.099999999999994</v>
      </c>
      <c r="J12" s="3" t="s">
        <v>17</v>
      </c>
      <c r="K12" s="9" t="s">
        <v>16</v>
      </c>
      <c r="L12" s="9" t="s">
        <v>16</v>
      </c>
      <c r="M12" s="17">
        <f>Tablo22326[[#This Row],[GNO 100''lük Sistem 
Eşdeğerliği]]/2</f>
        <v>44.865000000000002</v>
      </c>
      <c r="N12" s="29">
        <f>Tablo22326[[#This Row],[İ. Yeterlik
Sınavı
Skoru]]/2</f>
        <v>39.049999999999997</v>
      </c>
      <c r="O12" s="33">
        <f>SUM(Tablo22326[[#This Row],[Ek Puan veya Kesinti 
Miktarı]:[Dil/2]])</f>
        <v>83.914999999999992</v>
      </c>
      <c r="P12" s="32" t="s">
        <v>143</v>
      </c>
      <c r="Q12" s="16" t="s">
        <v>130</v>
      </c>
      <c r="R12" s="31" t="s">
        <v>134</v>
      </c>
      <c r="S12" s="1" t="s">
        <v>135</v>
      </c>
    </row>
    <row r="13" spans="1:22" x14ac:dyDescent="0.25">
      <c r="A13" s="1">
        <v>11</v>
      </c>
      <c r="B13" s="5" t="s">
        <v>118</v>
      </c>
      <c r="C13" s="31" t="s">
        <v>116</v>
      </c>
      <c r="D13" s="31" t="s">
        <v>117</v>
      </c>
      <c r="E13" s="2" t="s">
        <v>24</v>
      </c>
      <c r="F13" s="2" t="s">
        <v>13</v>
      </c>
      <c r="G13" s="4">
        <v>3.61</v>
      </c>
      <c r="H13" s="12">
        <v>90.9</v>
      </c>
      <c r="I13" s="3">
        <v>76.8</v>
      </c>
      <c r="J13" s="3" t="s">
        <v>17</v>
      </c>
      <c r="K13" s="9" t="s">
        <v>16</v>
      </c>
      <c r="L13" s="9" t="s">
        <v>16</v>
      </c>
      <c r="M13" s="17">
        <f>Tablo22326[[#This Row],[GNO 100''lük Sistem 
Eşdeğerliği]]/2</f>
        <v>45.45</v>
      </c>
      <c r="N13" s="29">
        <f>Tablo22326[[#This Row],[İ. Yeterlik
Sınavı
Skoru]]/2</f>
        <v>38.4</v>
      </c>
      <c r="O13" s="33">
        <f>SUM(Tablo22326[[#This Row],[Ek Puan veya Kesinti 
Miktarı]:[Dil/2]])</f>
        <v>83.85</v>
      </c>
      <c r="P13" s="32" t="s">
        <v>143</v>
      </c>
      <c r="Q13" s="16" t="s">
        <v>126</v>
      </c>
      <c r="R13" s="31" t="s">
        <v>129</v>
      </c>
      <c r="S13" s="1" t="s">
        <v>131</v>
      </c>
    </row>
    <row r="14" spans="1:22" x14ac:dyDescent="0.25">
      <c r="A14" s="1">
        <v>12</v>
      </c>
      <c r="B14" s="5" t="s">
        <v>33</v>
      </c>
      <c r="C14" s="31" t="s">
        <v>12</v>
      </c>
      <c r="D14" s="31" t="s">
        <v>34</v>
      </c>
      <c r="E14" s="2" t="s">
        <v>36</v>
      </c>
      <c r="F14" s="2" t="s">
        <v>14</v>
      </c>
      <c r="G14" s="4">
        <v>2.81</v>
      </c>
      <c r="H14" s="12">
        <v>72.23</v>
      </c>
      <c r="I14" s="3">
        <v>80.400000000000006</v>
      </c>
      <c r="J14" s="3" t="s">
        <v>17</v>
      </c>
      <c r="K14" s="3" t="s">
        <v>16</v>
      </c>
      <c r="L14" s="3" t="s">
        <v>16</v>
      </c>
      <c r="M14" s="17">
        <f>Tablo22326[[#This Row],[GNO 100''lük Sistem 
Eşdeğerliği]]/2</f>
        <v>36.115000000000002</v>
      </c>
      <c r="N14" s="29">
        <f>Tablo22326[[#This Row],[İ. Yeterlik
Sınavı
Skoru]]/2</f>
        <v>40.200000000000003</v>
      </c>
      <c r="O14" s="33">
        <f>SUM(Tablo22326[[#This Row],[Ek Puan veya Kesinti 
Miktarı]:[Dil/2]])</f>
        <v>76.314999999999998</v>
      </c>
      <c r="P14" s="32" t="s">
        <v>143</v>
      </c>
      <c r="Q14" s="16" t="s">
        <v>130</v>
      </c>
      <c r="R14" s="31" t="s">
        <v>141</v>
      </c>
      <c r="S14" s="1" t="s">
        <v>135</v>
      </c>
    </row>
    <row r="15" spans="1:22" x14ac:dyDescent="0.25">
      <c r="A15" s="1">
        <v>13</v>
      </c>
      <c r="B15" s="5" t="s">
        <v>45</v>
      </c>
      <c r="C15" s="31" t="s">
        <v>46</v>
      </c>
      <c r="D15" s="31" t="s">
        <v>47</v>
      </c>
      <c r="E15" s="2" t="s">
        <v>41</v>
      </c>
      <c r="F15" s="2" t="s">
        <v>13</v>
      </c>
      <c r="G15" s="4">
        <v>3.12</v>
      </c>
      <c r="H15" s="12">
        <v>79.459999999999994</v>
      </c>
      <c r="I15" s="3">
        <v>84.4</v>
      </c>
      <c r="J15" s="3" t="s">
        <v>17</v>
      </c>
      <c r="K15" s="9" t="s">
        <v>16</v>
      </c>
      <c r="L15" s="9" t="s">
        <v>16</v>
      </c>
      <c r="M15" s="17">
        <f>Tablo22326[[#This Row],[GNO 100''lük Sistem 
Eşdeğerliği]]/2</f>
        <v>39.729999999999997</v>
      </c>
      <c r="N15" s="29">
        <f>Tablo22326[[#This Row],[İ. Yeterlik
Sınavı
Skoru]]/2</f>
        <v>42.2</v>
      </c>
      <c r="O15" s="33">
        <f>SUM(Tablo22326[[#This Row],[Ek Puan veya Kesinti 
Miktarı]:[Dil/2]])</f>
        <v>81.93</v>
      </c>
      <c r="P15" s="32" t="s">
        <v>144</v>
      </c>
      <c r="Q15" s="16" t="s">
        <v>130</v>
      </c>
      <c r="R15" s="31" t="s">
        <v>132</v>
      </c>
      <c r="S15" s="1" t="s">
        <v>133</v>
      </c>
    </row>
    <row r="16" spans="1:22" x14ac:dyDescent="0.25">
      <c r="A16" s="1">
        <v>14</v>
      </c>
      <c r="B16" s="5" t="s">
        <v>113</v>
      </c>
      <c r="C16" s="31" t="s">
        <v>114</v>
      </c>
      <c r="D16" s="31" t="s">
        <v>115</v>
      </c>
      <c r="E16" s="2" t="s">
        <v>24</v>
      </c>
      <c r="F16" s="2" t="s">
        <v>13</v>
      </c>
      <c r="G16" s="4">
        <v>3.71</v>
      </c>
      <c r="H16" s="12">
        <v>93.23</v>
      </c>
      <c r="I16" s="3">
        <v>70.599999999999994</v>
      </c>
      <c r="J16" s="3" t="s">
        <v>17</v>
      </c>
      <c r="K16" s="9" t="s">
        <v>16</v>
      </c>
      <c r="L16" s="9" t="s">
        <v>16</v>
      </c>
      <c r="M16" s="17">
        <f>Tablo22326[[#This Row],[GNO 100''lük Sistem 
Eşdeğerliği]]/2</f>
        <v>46.615000000000002</v>
      </c>
      <c r="N16" s="29">
        <f>Tablo22326[[#This Row],[İ. Yeterlik
Sınavı
Skoru]]/2</f>
        <v>35.299999999999997</v>
      </c>
      <c r="O16" s="33">
        <f>SUM(Tablo22326[[#This Row],[Ek Puan veya Kesinti 
Miktarı]:[Dil/2]])</f>
        <v>81.914999999999992</v>
      </c>
      <c r="P16" s="32" t="s">
        <v>144</v>
      </c>
      <c r="Q16" s="16" t="s">
        <v>126</v>
      </c>
      <c r="R16" s="31" t="s">
        <v>129</v>
      </c>
      <c r="S16" s="1" t="s">
        <v>131</v>
      </c>
    </row>
    <row r="17" spans="1:19" x14ac:dyDescent="0.25">
      <c r="A17" s="1">
        <v>15</v>
      </c>
      <c r="B17" s="5" t="s">
        <v>79</v>
      </c>
      <c r="C17" s="31" t="s">
        <v>77</v>
      </c>
      <c r="D17" s="31" t="s">
        <v>78</v>
      </c>
      <c r="E17" s="2" t="s">
        <v>21</v>
      </c>
      <c r="F17" s="2" t="s">
        <v>13</v>
      </c>
      <c r="G17" s="4">
        <v>3.31</v>
      </c>
      <c r="H17" s="12">
        <v>83.9</v>
      </c>
      <c r="I17" s="3">
        <v>79</v>
      </c>
      <c r="J17" s="3" t="s">
        <v>17</v>
      </c>
      <c r="K17" s="9" t="s">
        <v>16</v>
      </c>
      <c r="L17" s="9" t="s">
        <v>16</v>
      </c>
      <c r="M17" s="17">
        <f>Tablo22326[[#This Row],[GNO 100''lük Sistem 
Eşdeğerliği]]/2</f>
        <v>41.95</v>
      </c>
      <c r="N17" s="29">
        <f>Tablo22326[[#This Row],[İ. Yeterlik
Sınavı
Skoru]]/2</f>
        <v>39.5</v>
      </c>
      <c r="O17" s="33">
        <f>SUM(Tablo22326[[#This Row],[Ek Puan veya Kesinti 
Miktarı]:[Dil/2]])</f>
        <v>81.45</v>
      </c>
      <c r="P17" s="32" t="s">
        <v>144</v>
      </c>
      <c r="Q17" s="16" t="s">
        <v>126</v>
      </c>
      <c r="R17" s="31" t="s">
        <v>138</v>
      </c>
      <c r="S17" s="1" t="s">
        <v>128</v>
      </c>
    </row>
    <row r="18" spans="1:19" x14ac:dyDescent="0.25">
      <c r="A18" s="1">
        <v>16</v>
      </c>
      <c r="B18" s="5" t="s">
        <v>40</v>
      </c>
      <c r="C18" s="31" t="s">
        <v>38</v>
      </c>
      <c r="D18" s="31" t="s">
        <v>39</v>
      </c>
      <c r="E18" s="2" t="s">
        <v>41</v>
      </c>
      <c r="F18" s="2" t="s">
        <v>13</v>
      </c>
      <c r="G18" s="4">
        <v>3.1</v>
      </c>
      <c r="H18" s="12">
        <v>79</v>
      </c>
      <c r="I18" s="3">
        <v>82.4</v>
      </c>
      <c r="J18" s="3" t="s">
        <v>17</v>
      </c>
      <c r="K18" s="9" t="s">
        <v>16</v>
      </c>
      <c r="L18" s="9" t="s">
        <v>16</v>
      </c>
      <c r="M18" s="17">
        <f>Tablo22326[[#This Row],[GNO 100''lük Sistem 
Eşdeğerliği]]/2</f>
        <v>39.5</v>
      </c>
      <c r="N18" s="29">
        <f>Tablo22326[[#This Row],[İ. Yeterlik
Sınavı
Skoru]]/2</f>
        <v>41.2</v>
      </c>
      <c r="O18" s="33">
        <f>SUM(Tablo22326[[#This Row],[Ek Puan veya Kesinti 
Miktarı]:[Dil/2]])</f>
        <v>80.7</v>
      </c>
      <c r="P18" s="32" t="s">
        <v>144</v>
      </c>
      <c r="Q18" s="16" t="s">
        <v>130</v>
      </c>
      <c r="R18" s="31" t="s">
        <v>132</v>
      </c>
      <c r="S18" s="1" t="s">
        <v>133</v>
      </c>
    </row>
    <row r="19" spans="1:19" x14ac:dyDescent="0.25">
      <c r="A19" s="1">
        <v>17</v>
      </c>
      <c r="B19" s="5" t="s">
        <v>68</v>
      </c>
      <c r="C19" s="31" t="s">
        <v>69</v>
      </c>
      <c r="D19" s="31" t="s">
        <v>70</v>
      </c>
      <c r="E19" s="2" t="s">
        <v>41</v>
      </c>
      <c r="F19" s="2" t="s">
        <v>13</v>
      </c>
      <c r="G19" s="4">
        <v>3</v>
      </c>
      <c r="H19" s="12">
        <v>76.66</v>
      </c>
      <c r="I19" s="3">
        <v>82.9</v>
      </c>
      <c r="J19" s="3" t="s">
        <v>17</v>
      </c>
      <c r="K19" s="9" t="s">
        <v>16</v>
      </c>
      <c r="L19" s="9" t="s">
        <v>16</v>
      </c>
      <c r="M19" s="17">
        <f>Tablo22326[[#This Row],[GNO 100''lük Sistem 
Eşdeğerliği]]/2</f>
        <v>38.33</v>
      </c>
      <c r="N19" s="29">
        <f>Tablo22326[[#This Row],[İ. Yeterlik
Sınavı
Skoru]]/2</f>
        <v>41.45</v>
      </c>
      <c r="O19" s="33">
        <f>SUM(Tablo22326[[#This Row],[Ek Puan veya Kesinti 
Miktarı]:[Dil/2]])</f>
        <v>79.78</v>
      </c>
      <c r="P19" s="32" t="s">
        <v>144</v>
      </c>
      <c r="Q19" s="16" t="s">
        <v>130</v>
      </c>
      <c r="R19" s="31" t="s">
        <v>132</v>
      </c>
      <c r="S19" s="1" t="s">
        <v>133</v>
      </c>
    </row>
    <row r="20" spans="1:19" x14ac:dyDescent="0.25">
      <c r="A20" s="1">
        <v>18</v>
      </c>
      <c r="B20" s="5" t="s">
        <v>54</v>
      </c>
      <c r="C20" s="31" t="s">
        <v>55</v>
      </c>
      <c r="D20" s="31" t="s">
        <v>56</v>
      </c>
      <c r="E20" s="2" t="s">
        <v>21</v>
      </c>
      <c r="F20" s="2" t="s">
        <v>13</v>
      </c>
      <c r="G20" s="4">
        <v>3.49</v>
      </c>
      <c r="H20" s="12">
        <v>88.1</v>
      </c>
      <c r="I20" s="3">
        <v>70</v>
      </c>
      <c r="J20" s="3" t="s">
        <v>17</v>
      </c>
      <c r="K20" s="9" t="s">
        <v>16</v>
      </c>
      <c r="L20" s="9" t="s">
        <v>16</v>
      </c>
      <c r="M20" s="17">
        <f>Tablo22326[[#This Row],[GNO 100''lük Sistem 
Eşdeğerliği]]/2</f>
        <v>44.05</v>
      </c>
      <c r="N20" s="29">
        <f>Tablo22326[[#This Row],[İ. Yeterlik
Sınavı
Skoru]]/2</f>
        <v>35</v>
      </c>
      <c r="O20" s="33">
        <f>SUM(Tablo22326[[#This Row],[Ek Puan veya Kesinti 
Miktarı]:[Dil/2]])</f>
        <v>79.05</v>
      </c>
      <c r="P20" s="32" t="s">
        <v>144</v>
      </c>
      <c r="Q20" s="16" t="s">
        <v>126</v>
      </c>
      <c r="R20" s="31" t="s">
        <v>138</v>
      </c>
      <c r="S20" s="1" t="s">
        <v>128</v>
      </c>
    </row>
    <row r="21" spans="1:19" x14ac:dyDescent="0.25">
      <c r="A21" s="1">
        <v>19</v>
      </c>
      <c r="B21" s="5" t="s">
        <v>74</v>
      </c>
      <c r="C21" s="31" t="s">
        <v>75</v>
      </c>
      <c r="D21" s="31" t="s">
        <v>76</v>
      </c>
      <c r="E21" s="2" t="s">
        <v>41</v>
      </c>
      <c r="F21" s="2" t="s">
        <v>13</v>
      </c>
      <c r="G21" s="4">
        <v>2.88</v>
      </c>
      <c r="H21" s="12">
        <v>73.86</v>
      </c>
      <c r="I21" s="3">
        <v>83.9</v>
      </c>
      <c r="J21" s="3" t="s">
        <v>17</v>
      </c>
      <c r="K21" s="9" t="s">
        <v>16</v>
      </c>
      <c r="L21" s="9" t="s">
        <v>16</v>
      </c>
      <c r="M21" s="17">
        <f>Tablo22326[[#This Row],[GNO 100''lük Sistem 
Eşdeğerliği]]/2</f>
        <v>36.93</v>
      </c>
      <c r="N21" s="29">
        <f>Tablo22326[[#This Row],[İ. Yeterlik
Sınavı
Skoru]]/2</f>
        <v>41.95</v>
      </c>
      <c r="O21" s="33">
        <f>SUM(Tablo22326[[#This Row],[Ek Puan veya Kesinti 
Miktarı]:[Dil/2]])</f>
        <v>78.88</v>
      </c>
      <c r="P21" s="32" t="s">
        <v>144</v>
      </c>
      <c r="Q21" s="16" t="s">
        <v>130</v>
      </c>
      <c r="R21" s="31" t="s">
        <v>132</v>
      </c>
      <c r="S21" s="1" t="s">
        <v>133</v>
      </c>
    </row>
    <row r="22" spans="1:19" x14ac:dyDescent="0.25">
      <c r="A22" s="1">
        <v>20</v>
      </c>
      <c r="B22" s="5" t="s">
        <v>62</v>
      </c>
      <c r="C22" s="31" t="s">
        <v>63</v>
      </c>
      <c r="D22" s="31" t="s">
        <v>64</v>
      </c>
      <c r="E22" s="2" t="s">
        <v>5</v>
      </c>
      <c r="F22" s="2" t="s">
        <v>13</v>
      </c>
      <c r="G22" s="4">
        <v>2.78</v>
      </c>
      <c r="H22" s="12">
        <v>71.53</v>
      </c>
      <c r="I22" s="3">
        <v>82.6</v>
      </c>
      <c r="J22" s="3" t="s">
        <v>17</v>
      </c>
      <c r="K22" s="9" t="s">
        <v>16</v>
      </c>
      <c r="L22" s="9" t="s">
        <v>16</v>
      </c>
      <c r="M22" s="17">
        <f>Tablo22326[[#This Row],[GNO 100''lük Sistem 
Eşdeğerliği]]/2</f>
        <v>35.765000000000001</v>
      </c>
      <c r="N22" s="29">
        <f>Tablo22326[[#This Row],[İ. Yeterlik
Sınavı
Skoru]]/2</f>
        <v>41.3</v>
      </c>
      <c r="O22" s="33">
        <f>SUM(Tablo22326[[#This Row],[Ek Puan veya Kesinti 
Miktarı]:[Dil/2]])</f>
        <v>77.064999999999998</v>
      </c>
      <c r="P22" s="32" t="s">
        <v>144</v>
      </c>
      <c r="Q22" s="16" t="s">
        <v>130</v>
      </c>
      <c r="R22" s="31" t="s">
        <v>140</v>
      </c>
      <c r="S22" s="1" t="s">
        <v>128</v>
      </c>
    </row>
    <row r="23" spans="1:19" x14ac:dyDescent="0.25">
      <c r="A23" s="1">
        <v>21</v>
      </c>
      <c r="B23" s="5" t="s">
        <v>42</v>
      </c>
      <c r="C23" s="31" t="s">
        <v>43</v>
      </c>
      <c r="D23" s="31" t="s">
        <v>44</v>
      </c>
      <c r="E23" s="2" t="s">
        <v>21</v>
      </c>
      <c r="F23" s="2" t="s">
        <v>13</v>
      </c>
      <c r="G23" s="4">
        <v>2.66</v>
      </c>
      <c r="H23" s="12">
        <v>68.73</v>
      </c>
      <c r="I23" s="3">
        <v>83.6</v>
      </c>
      <c r="J23" s="3" t="s">
        <v>17</v>
      </c>
      <c r="K23" s="9" t="s">
        <v>16</v>
      </c>
      <c r="L23" s="9" t="s">
        <v>16</v>
      </c>
      <c r="M23" s="17">
        <f>Tablo22326[[#This Row],[GNO 100''lük Sistem 
Eşdeğerliği]]/2</f>
        <v>34.365000000000002</v>
      </c>
      <c r="N23" s="29">
        <f>Tablo22326[[#This Row],[İ. Yeterlik
Sınavı
Skoru]]/2</f>
        <v>41.8</v>
      </c>
      <c r="O23" s="33">
        <f>SUM(Tablo22326[[#This Row],[Ek Puan veya Kesinti 
Miktarı]:[Dil/2]])</f>
        <v>76.164999999999992</v>
      </c>
      <c r="P23" s="32" t="s">
        <v>144</v>
      </c>
      <c r="Q23" s="16" t="s">
        <v>130</v>
      </c>
      <c r="R23" s="31" t="s">
        <v>139</v>
      </c>
      <c r="S23" s="1" t="s">
        <v>128</v>
      </c>
    </row>
    <row r="24" spans="1:19" x14ac:dyDescent="0.25">
      <c r="A24" s="1">
        <v>22</v>
      </c>
      <c r="B24" s="5" t="s">
        <v>71</v>
      </c>
      <c r="C24" s="31" t="s">
        <v>72</v>
      </c>
      <c r="D24" s="31" t="s">
        <v>73</v>
      </c>
      <c r="E24" s="2" t="s">
        <v>41</v>
      </c>
      <c r="F24" s="2" t="s">
        <v>13</v>
      </c>
      <c r="G24" s="4">
        <v>2.88</v>
      </c>
      <c r="H24" s="12">
        <v>73.86</v>
      </c>
      <c r="I24" s="3">
        <v>77.599999999999994</v>
      </c>
      <c r="J24" s="3" t="s">
        <v>17</v>
      </c>
      <c r="K24" s="9" t="s">
        <v>16</v>
      </c>
      <c r="L24" s="9" t="s">
        <v>16</v>
      </c>
      <c r="M24" s="17">
        <f>Tablo22326[[#This Row],[GNO 100''lük Sistem 
Eşdeğerliği]]/2</f>
        <v>36.93</v>
      </c>
      <c r="N24" s="29">
        <f>Tablo22326[[#This Row],[İ. Yeterlik
Sınavı
Skoru]]/2</f>
        <v>38.799999999999997</v>
      </c>
      <c r="O24" s="33">
        <f>SUM(Tablo22326[[#This Row],[Ek Puan veya Kesinti 
Miktarı]:[Dil/2]])</f>
        <v>75.72999999999999</v>
      </c>
      <c r="P24" s="32" t="s">
        <v>144</v>
      </c>
      <c r="Q24" s="16" t="s">
        <v>130</v>
      </c>
      <c r="R24" s="31" t="s">
        <v>132</v>
      </c>
      <c r="S24" s="1" t="s">
        <v>133</v>
      </c>
    </row>
    <row r="25" spans="1:19" x14ac:dyDescent="0.25">
      <c r="A25" s="1">
        <v>25</v>
      </c>
      <c r="B25" s="5" t="s">
        <v>25</v>
      </c>
      <c r="C25" s="31" t="s">
        <v>26</v>
      </c>
      <c r="D25" s="31" t="s">
        <v>27</v>
      </c>
      <c r="E25" s="2" t="s">
        <v>5</v>
      </c>
      <c r="F25" s="2" t="s">
        <v>13</v>
      </c>
      <c r="G25" s="4">
        <v>2.89</v>
      </c>
      <c r="H25" s="12">
        <v>74.099999999999994</v>
      </c>
      <c r="I25" s="3">
        <v>73.599999999999994</v>
      </c>
      <c r="J25" s="3" t="s">
        <v>17</v>
      </c>
      <c r="K25" s="3" t="s">
        <v>16</v>
      </c>
      <c r="L25" s="3" t="s">
        <v>16</v>
      </c>
      <c r="M25" s="17">
        <f>Tablo22326[[#This Row],[GNO 100''lük Sistem 
Eşdeğerliği]]/2</f>
        <v>37.049999999999997</v>
      </c>
      <c r="N25" s="29">
        <f>Tablo22326[[#This Row],[İ. Yeterlik
Sınavı
Skoru]]/2</f>
        <v>36.799999999999997</v>
      </c>
      <c r="O25" s="33">
        <f>SUM(Tablo22326[[#This Row],[Ek Puan veya Kesinti 
Miktarı]:[Dil/2]])</f>
        <v>73.849999999999994</v>
      </c>
      <c r="P25" s="32" t="s">
        <v>144</v>
      </c>
      <c r="Q25" s="16" t="s">
        <v>130</v>
      </c>
      <c r="R25" s="31" t="s">
        <v>140</v>
      </c>
      <c r="S25" s="1" t="s">
        <v>128</v>
      </c>
    </row>
    <row r="26" spans="1:19" ht="34.5" customHeight="1" x14ac:dyDescent="0.25">
      <c r="A26" s="1">
        <v>23</v>
      </c>
      <c r="B26" s="5" t="s">
        <v>82</v>
      </c>
      <c r="C26" s="31" t="s">
        <v>80</v>
      </c>
      <c r="D26" s="31" t="s">
        <v>81</v>
      </c>
      <c r="E26" s="2" t="s">
        <v>19</v>
      </c>
      <c r="F26" s="2" t="s">
        <v>13</v>
      </c>
      <c r="G26" s="4">
        <v>3.7</v>
      </c>
      <c r="H26" s="12">
        <v>93</v>
      </c>
      <c r="I26" s="3">
        <v>63</v>
      </c>
      <c r="J26" s="3" t="s">
        <v>17</v>
      </c>
      <c r="K26" s="9" t="s">
        <v>16</v>
      </c>
      <c r="L26" s="9" t="s">
        <v>16</v>
      </c>
      <c r="M26" s="17">
        <f>Tablo22326[[#This Row],[GNO 100''lük Sistem 
Eşdeğerliği]]/2</f>
        <v>46.5</v>
      </c>
      <c r="N26" s="29">
        <f>Tablo22326[[#This Row],[İ. Yeterlik
Sınavı
Skoru]]/2</f>
        <v>31.5</v>
      </c>
      <c r="O26" s="33">
        <f>SUM(Tablo22326[[#This Row],[Ek Puan veya Kesinti 
Miktarı]:[Dil/2]])</f>
        <v>78</v>
      </c>
      <c r="P26" s="32" t="s">
        <v>151</v>
      </c>
      <c r="Q26" s="16" t="s">
        <v>16</v>
      </c>
      <c r="R26" s="31"/>
      <c r="S26" s="1"/>
    </row>
    <row r="27" spans="1:19" x14ac:dyDescent="0.25">
      <c r="A27" s="1">
        <v>24</v>
      </c>
      <c r="B27" s="5" t="s">
        <v>101</v>
      </c>
      <c r="C27" s="31" t="s">
        <v>102</v>
      </c>
      <c r="D27" s="31" t="s">
        <v>103</v>
      </c>
      <c r="E27" s="2" t="s">
        <v>4</v>
      </c>
      <c r="F27" s="2" t="s">
        <v>13</v>
      </c>
      <c r="G27" s="4">
        <v>3.56</v>
      </c>
      <c r="H27" s="12">
        <v>89.73</v>
      </c>
      <c r="I27" s="3">
        <v>63.9</v>
      </c>
      <c r="J27" s="3" t="s">
        <v>17</v>
      </c>
      <c r="K27" s="9" t="s">
        <v>16</v>
      </c>
      <c r="L27" s="9" t="s">
        <v>16</v>
      </c>
      <c r="M27" s="17">
        <f>Tablo22326[[#This Row],[GNO 100''lük Sistem 
Eşdeğerliği]]/2</f>
        <v>44.865000000000002</v>
      </c>
      <c r="N27" s="29">
        <f>Tablo22326[[#This Row],[İ. Yeterlik
Sınavı
Skoru]]/2</f>
        <v>31.95</v>
      </c>
      <c r="O27" s="33">
        <f>SUM(Tablo22326[[#This Row],[Ek Puan veya Kesinti 
Miktarı]:[Dil/2]])</f>
        <v>76.814999999999998</v>
      </c>
      <c r="P27" s="1" t="s">
        <v>153</v>
      </c>
      <c r="Q27" s="16" t="s">
        <v>16</v>
      </c>
      <c r="R27" s="31"/>
      <c r="S27" s="1"/>
    </row>
    <row r="28" spans="1:19" x14ac:dyDescent="0.25">
      <c r="A28" s="1">
        <v>26</v>
      </c>
      <c r="B28" s="5" t="s">
        <v>28</v>
      </c>
      <c r="C28" s="31" t="s">
        <v>29</v>
      </c>
      <c r="D28" s="31" t="s">
        <v>30</v>
      </c>
      <c r="E28" s="2" t="s">
        <v>21</v>
      </c>
      <c r="F28" s="2" t="s">
        <v>13</v>
      </c>
      <c r="G28" s="4">
        <v>3.48</v>
      </c>
      <c r="H28" s="12">
        <v>87.86</v>
      </c>
      <c r="I28" s="3">
        <v>58.5</v>
      </c>
      <c r="J28" s="3" t="s">
        <v>17</v>
      </c>
      <c r="K28" s="3" t="s">
        <v>16</v>
      </c>
      <c r="L28" s="3" t="s">
        <v>16</v>
      </c>
      <c r="M28" s="17">
        <f>Tablo22326[[#This Row],[GNO 100''lük Sistem 
Eşdeğerliği]]/2</f>
        <v>43.93</v>
      </c>
      <c r="N28" s="29">
        <f>Tablo22326[[#This Row],[İ. Yeterlik
Sınavı
Skoru]]/2</f>
        <v>29.25</v>
      </c>
      <c r="O28" s="33">
        <f>SUM(Tablo22326[[#This Row],[Ek Puan veya Kesinti 
Miktarı]:[Dil/2]])</f>
        <v>73.180000000000007</v>
      </c>
      <c r="P28" s="1" t="s">
        <v>153</v>
      </c>
      <c r="Q28" s="16" t="s">
        <v>16</v>
      </c>
      <c r="R28" s="31"/>
      <c r="S28" s="1"/>
    </row>
    <row r="29" spans="1:19" x14ac:dyDescent="0.25">
      <c r="A29" s="1">
        <v>27</v>
      </c>
      <c r="B29" s="5" t="s">
        <v>90</v>
      </c>
      <c r="C29" s="31" t="s">
        <v>91</v>
      </c>
      <c r="D29" s="31" t="s">
        <v>92</v>
      </c>
      <c r="E29" s="2" t="s">
        <v>24</v>
      </c>
      <c r="F29" s="2" t="s">
        <v>13</v>
      </c>
      <c r="G29" s="4">
        <v>3.23</v>
      </c>
      <c r="H29" s="12">
        <v>82.03</v>
      </c>
      <c r="I29" s="3">
        <v>62.1</v>
      </c>
      <c r="J29" s="3" t="s">
        <v>17</v>
      </c>
      <c r="K29" s="9" t="s">
        <v>16</v>
      </c>
      <c r="L29" s="9" t="s">
        <v>16</v>
      </c>
      <c r="M29" s="17">
        <f>Tablo22326[[#This Row],[GNO 100''lük Sistem 
Eşdeğerliği]]/2</f>
        <v>41.015000000000001</v>
      </c>
      <c r="N29" s="29">
        <f>Tablo22326[[#This Row],[İ. Yeterlik
Sınavı
Skoru]]/2</f>
        <v>31.05</v>
      </c>
      <c r="O29" s="33">
        <f>SUM(Tablo22326[[#This Row],[Ek Puan veya Kesinti 
Miktarı]:[Dil/2]])</f>
        <v>72.064999999999998</v>
      </c>
      <c r="P29" s="1" t="s">
        <v>153</v>
      </c>
      <c r="Q29" s="16" t="s">
        <v>16</v>
      </c>
      <c r="R29" s="31"/>
      <c r="S29" s="1"/>
    </row>
    <row r="30" spans="1:19" x14ac:dyDescent="0.25">
      <c r="A30" s="1">
        <v>28</v>
      </c>
      <c r="B30" s="5" t="s">
        <v>98</v>
      </c>
      <c r="C30" s="31" t="s">
        <v>99</v>
      </c>
      <c r="D30" s="31" t="s">
        <v>100</v>
      </c>
      <c r="E30" s="2" t="s">
        <v>4</v>
      </c>
      <c r="F30" s="2" t="s">
        <v>13</v>
      </c>
      <c r="G30" s="4">
        <v>3.68</v>
      </c>
      <c r="H30" s="12">
        <v>92.53</v>
      </c>
      <c r="I30" s="3">
        <v>49.5</v>
      </c>
      <c r="J30" s="3" t="s">
        <v>17</v>
      </c>
      <c r="K30" s="9" t="s">
        <v>16</v>
      </c>
      <c r="L30" s="9" t="s">
        <v>16</v>
      </c>
      <c r="M30" s="17">
        <f>Tablo22326[[#This Row],[GNO 100''lük Sistem 
Eşdeğerliği]]/2</f>
        <v>46.265000000000001</v>
      </c>
      <c r="N30" s="29">
        <f>Tablo22326[[#This Row],[İ. Yeterlik
Sınavı
Skoru]]/2</f>
        <v>24.75</v>
      </c>
      <c r="O30" s="33">
        <f>SUM(Tablo22326[[#This Row],[Ek Puan veya Kesinti 
Miktarı]:[Dil/2]])</f>
        <v>71.015000000000001</v>
      </c>
      <c r="P30" s="1" t="s">
        <v>153</v>
      </c>
      <c r="Q30" s="16" t="s">
        <v>16</v>
      </c>
      <c r="R30" s="31"/>
      <c r="S30" s="1"/>
    </row>
    <row r="31" spans="1:19" x14ac:dyDescent="0.25">
      <c r="A31" s="1">
        <v>29</v>
      </c>
      <c r="B31" s="5" t="s">
        <v>95</v>
      </c>
      <c r="C31" s="31" t="s">
        <v>96</v>
      </c>
      <c r="D31" s="31" t="s">
        <v>97</v>
      </c>
      <c r="E31" s="2" t="s">
        <v>4</v>
      </c>
      <c r="F31" s="2" t="s">
        <v>13</v>
      </c>
      <c r="G31" s="4">
        <v>3.56</v>
      </c>
      <c r="H31" s="12">
        <v>89.73</v>
      </c>
      <c r="I31" s="3">
        <v>45.8</v>
      </c>
      <c r="J31" s="3" t="s">
        <v>17</v>
      </c>
      <c r="K31" s="9" t="s">
        <v>16</v>
      </c>
      <c r="L31" s="9" t="s">
        <v>16</v>
      </c>
      <c r="M31" s="17">
        <f>Tablo22326[[#This Row],[GNO 100''lük Sistem 
Eşdeğerliği]]/2</f>
        <v>44.865000000000002</v>
      </c>
      <c r="N31" s="29">
        <f>Tablo22326[[#This Row],[İ. Yeterlik
Sınavı
Skoru]]/2</f>
        <v>22.9</v>
      </c>
      <c r="O31" s="33">
        <f>SUM(Tablo22326[[#This Row],[Ek Puan veya Kesinti 
Miktarı]:[Dil/2]])</f>
        <v>67.765000000000001</v>
      </c>
      <c r="P31" s="1" t="s">
        <v>153</v>
      </c>
      <c r="Q31" s="16" t="s">
        <v>16</v>
      </c>
      <c r="R31" s="31"/>
      <c r="S31" s="1"/>
    </row>
    <row r="32" spans="1:19" x14ac:dyDescent="0.25">
      <c r="A32" s="1">
        <v>30</v>
      </c>
      <c r="B32" s="5" t="s">
        <v>123</v>
      </c>
      <c r="C32" s="31" t="s">
        <v>35</v>
      </c>
      <c r="D32" s="31" t="s">
        <v>122</v>
      </c>
      <c r="E32" s="2" t="s">
        <v>24</v>
      </c>
      <c r="F32" s="2" t="s">
        <v>13</v>
      </c>
      <c r="G32" s="4">
        <v>3.75</v>
      </c>
      <c r="H32" s="12">
        <v>94.16</v>
      </c>
      <c r="I32" s="3" t="s">
        <v>145</v>
      </c>
      <c r="J32" s="3" t="s">
        <v>17</v>
      </c>
      <c r="K32" s="9" t="s">
        <v>16</v>
      </c>
      <c r="L32" s="9" t="s">
        <v>16</v>
      </c>
      <c r="M32" s="17">
        <f>Tablo22326[[#This Row],[GNO 100''lük Sistem 
Eşdeğerliği]]/2</f>
        <v>47.08</v>
      </c>
      <c r="N32" s="29" t="s">
        <v>16</v>
      </c>
      <c r="O32" s="33" t="s">
        <v>16</v>
      </c>
      <c r="P32" s="1" t="s">
        <v>146</v>
      </c>
      <c r="Q32" s="16" t="s">
        <v>16</v>
      </c>
      <c r="R32" s="31"/>
      <c r="S32" s="1"/>
    </row>
    <row r="33" spans="1:19" x14ac:dyDescent="0.25">
      <c r="A33" s="1">
        <v>31</v>
      </c>
      <c r="B33" s="5" t="s">
        <v>83</v>
      </c>
      <c r="C33" s="31" t="s">
        <v>84</v>
      </c>
      <c r="D33" s="31" t="s">
        <v>85</v>
      </c>
      <c r="E33" s="2" t="s">
        <v>86</v>
      </c>
      <c r="F33" s="2" t="s">
        <v>13</v>
      </c>
      <c r="G33" s="4">
        <v>3.67</v>
      </c>
      <c r="H33" s="12">
        <v>92.3</v>
      </c>
      <c r="I33" s="3" t="s">
        <v>145</v>
      </c>
      <c r="J33" s="3" t="s">
        <v>17</v>
      </c>
      <c r="K33" s="9" t="s">
        <v>16</v>
      </c>
      <c r="L33" s="9" t="s">
        <v>16</v>
      </c>
      <c r="M33" s="17">
        <f>Tablo22326[[#This Row],[GNO 100''lük Sistem 
Eşdeğerliği]]/2</f>
        <v>46.15</v>
      </c>
      <c r="N33" s="29" t="s">
        <v>16</v>
      </c>
      <c r="O33" s="33" t="s">
        <v>16</v>
      </c>
      <c r="P33" s="1" t="s">
        <v>146</v>
      </c>
      <c r="Q33" s="16" t="s">
        <v>16</v>
      </c>
      <c r="R33" s="31"/>
      <c r="S33" s="1"/>
    </row>
    <row r="34" spans="1:19" x14ac:dyDescent="0.25">
      <c r="A34" s="1">
        <v>32</v>
      </c>
      <c r="B34" s="5" t="s">
        <v>104</v>
      </c>
      <c r="C34" s="31" t="s">
        <v>105</v>
      </c>
      <c r="D34" s="31" t="s">
        <v>106</v>
      </c>
      <c r="E34" s="2" t="s">
        <v>21</v>
      </c>
      <c r="F34" s="2" t="s">
        <v>13</v>
      </c>
      <c r="G34" s="4">
        <v>3.5</v>
      </c>
      <c r="H34" s="12">
        <v>88.33</v>
      </c>
      <c r="I34" s="3" t="s">
        <v>145</v>
      </c>
      <c r="J34" s="3" t="s">
        <v>17</v>
      </c>
      <c r="K34" s="9" t="s">
        <v>16</v>
      </c>
      <c r="L34" s="9" t="s">
        <v>16</v>
      </c>
      <c r="M34" s="17">
        <f>Tablo22326[[#This Row],[GNO 100''lük Sistem 
Eşdeğerliği]]/2</f>
        <v>44.164999999999999</v>
      </c>
      <c r="N34" s="29" t="s">
        <v>16</v>
      </c>
      <c r="O34" s="33" t="s">
        <v>16</v>
      </c>
      <c r="P34" s="1" t="s">
        <v>146</v>
      </c>
      <c r="Q34" s="16" t="s">
        <v>16</v>
      </c>
      <c r="R34" s="31"/>
      <c r="S34" s="1"/>
    </row>
    <row r="35" spans="1:19" x14ac:dyDescent="0.25">
      <c r="A35" s="1">
        <v>33</v>
      </c>
      <c r="B35" s="5" t="s">
        <v>121</v>
      </c>
      <c r="C35" s="31" t="s">
        <v>119</v>
      </c>
      <c r="D35" s="31" t="s">
        <v>120</v>
      </c>
      <c r="E35" s="2" t="s">
        <v>21</v>
      </c>
      <c r="F35" s="2" t="s">
        <v>13</v>
      </c>
      <c r="G35" s="4">
        <v>2.91</v>
      </c>
      <c r="H35" s="12">
        <v>74.56</v>
      </c>
      <c r="I35" s="3" t="s">
        <v>145</v>
      </c>
      <c r="J35" s="3" t="s">
        <v>17</v>
      </c>
      <c r="K35" s="9" t="s">
        <v>16</v>
      </c>
      <c r="L35" s="9" t="s">
        <v>16</v>
      </c>
      <c r="M35" s="17">
        <f>Tablo22326[[#This Row],[GNO 100''lük Sistem 
Eşdeğerliği]]/2</f>
        <v>37.28</v>
      </c>
      <c r="N35" s="29" t="s">
        <v>16</v>
      </c>
      <c r="O35" s="33" t="s">
        <v>16</v>
      </c>
      <c r="P35" s="1" t="s">
        <v>146</v>
      </c>
      <c r="Q35" s="16" t="s">
        <v>16</v>
      </c>
      <c r="R35" s="31"/>
      <c r="S35" s="1"/>
    </row>
    <row r="36" spans="1:19" s="10" customFormat="1" x14ac:dyDescent="0.25">
      <c r="A36" s="14"/>
      <c r="B36" s="40"/>
      <c r="C36" s="41"/>
      <c r="D36" s="41"/>
      <c r="E36" s="30"/>
      <c r="F36" s="30"/>
      <c r="G36" s="42"/>
      <c r="H36" s="43"/>
      <c r="I36" s="37"/>
      <c r="J36" s="44"/>
      <c r="K36" s="44"/>
      <c r="L36" s="44"/>
      <c r="M36" s="15"/>
      <c r="N36" s="15"/>
      <c r="O36" s="38"/>
      <c r="P36" s="46"/>
      <c r="Q36" s="45"/>
      <c r="R36" s="41"/>
      <c r="S36" s="45"/>
    </row>
    <row r="38" spans="1:19" x14ac:dyDescent="0.25">
      <c r="A38" s="52" t="s">
        <v>150</v>
      </c>
      <c r="B38" s="53"/>
      <c r="C38" s="53"/>
      <c r="D38" s="53"/>
      <c r="E38" s="53"/>
      <c r="F38" s="53"/>
      <c r="G38" s="53"/>
      <c r="H38" s="53"/>
      <c r="I38" s="53"/>
      <c r="J38" s="53"/>
      <c r="K38" s="53"/>
      <c r="L38" s="53"/>
      <c r="M38" s="53"/>
      <c r="N38" s="53"/>
      <c r="O38" s="53"/>
      <c r="P38" s="53"/>
      <c r="Q38" s="53"/>
      <c r="R38" s="53"/>
      <c r="S38" s="20"/>
    </row>
    <row r="39" spans="1:19" x14ac:dyDescent="0.25">
      <c r="A39" s="52"/>
      <c r="B39" s="53"/>
      <c r="C39" s="53"/>
      <c r="D39" s="53"/>
      <c r="E39" s="53"/>
      <c r="F39" s="53"/>
      <c r="G39" s="53"/>
      <c r="H39" s="53"/>
      <c r="I39" s="53"/>
      <c r="J39" s="53"/>
      <c r="K39" s="53"/>
      <c r="L39" s="53"/>
      <c r="M39" s="53"/>
      <c r="N39" s="53"/>
      <c r="O39" s="53"/>
      <c r="P39" s="53"/>
      <c r="Q39" s="53"/>
      <c r="R39" s="53"/>
    </row>
    <row r="40" spans="1:19" ht="75" customHeight="1" x14ac:dyDescent="0.25">
      <c r="A40" s="52"/>
      <c r="B40" s="53"/>
      <c r="C40" s="53"/>
      <c r="D40" s="53"/>
      <c r="E40" s="53"/>
      <c r="F40" s="53"/>
      <c r="G40" s="53"/>
      <c r="H40" s="53"/>
      <c r="I40" s="53"/>
      <c r="J40" s="53"/>
      <c r="K40" s="53"/>
      <c r="L40" s="53"/>
      <c r="M40" s="53"/>
      <c r="N40" s="53"/>
      <c r="O40" s="53"/>
      <c r="P40" s="53"/>
      <c r="Q40" s="53"/>
      <c r="R40" s="53"/>
    </row>
    <row r="41" spans="1:19" x14ac:dyDescent="0.25">
      <c r="A41" s="52"/>
      <c r="B41" s="53"/>
      <c r="C41" s="53"/>
      <c r="D41" s="53"/>
      <c r="E41" s="53"/>
      <c r="F41" s="53"/>
      <c r="G41" s="53"/>
      <c r="H41" s="53"/>
      <c r="I41" s="53"/>
      <c r="J41" s="53"/>
      <c r="K41" s="53"/>
      <c r="L41" s="53"/>
      <c r="M41" s="53"/>
      <c r="N41" s="53"/>
      <c r="O41" s="53"/>
      <c r="P41" s="53"/>
      <c r="Q41" s="53"/>
      <c r="R41" s="53"/>
    </row>
  </sheetData>
  <mergeCells count="2">
    <mergeCell ref="A1:S1"/>
    <mergeCell ref="A38:R41"/>
  </mergeCells>
  <pageMargins left="2.2000000000000002" right="0.7" top="0.75" bottom="0.75" header="0.3" footer="0.3"/>
  <pageSetup paperSize="8" orientation="landscape"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5E83A-971C-4390-B7ED-A695211C243C}">
  <dimension ref="A1:V4"/>
  <sheetViews>
    <sheetView zoomScale="70" zoomScaleNormal="70" workbookViewId="0">
      <pane xSplit="8" ySplit="2" topLeftCell="I3" activePane="bottomRight" state="frozen"/>
      <selection pane="topRight" activeCell="I1" sqref="I1"/>
      <selection pane="bottomLeft" activeCell="A3" sqref="A3"/>
      <selection pane="bottomRight" activeCell="A3" sqref="A3"/>
    </sheetView>
  </sheetViews>
  <sheetFormatPr defaultColWidth="11" defaultRowHeight="15.75" x14ac:dyDescent="0.25"/>
  <cols>
    <col min="1" max="1" width="5.125" style="21" bestFit="1" customWidth="1"/>
    <col min="2" max="2" width="12.5" style="22" bestFit="1" customWidth="1"/>
    <col min="3" max="3" width="15.625" style="24" bestFit="1" customWidth="1"/>
    <col min="4" max="4" width="12.625" style="24" bestFit="1" customWidth="1"/>
    <col min="5" max="5" width="28.375" style="24" bestFit="1" customWidth="1"/>
    <col min="6" max="6" width="19.375" style="24" customWidth="1"/>
    <col min="7" max="7" width="6" style="23" bestFit="1" customWidth="1"/>
    <col min="8" max="8" width="12" style="25" bestFit="1" customWidth="1"/>
    <col min="9" max="9" width="13.125" style="26" bestFit="1" customWidth="1"/>
    <col min="10" max="10" width="11.375" style="27" bestFit="1" customWidth="1"/>
    <col min="11" max="11" width="12.625" style="27" bestFit="1" customWidth="1"/>
    <col min="12" max="12" width="12.375" style="27" bestFit="1" customWidth="1"/>
    <col min="13" max="13" width="7.625" style="24" bestFit="1" customWidth="1"/>
    <col min="14" max="14" width="6" style="24" bestFit="1" customWidth="1"/>
    <col min="15" max="15" width="12.5" style="39" bestFit="1" customWidth="1"/>
    <col min="16" max="16" width="31.75" style="47" bestFit="1" customWidth="1"/>
    <col min="17" max="17" width="9" style="21" bestFit="1" customWidth="1"/>
    <col min="18" max="18" width="38" style="24" bestFit="1" customWidth="1"/>
    <col min="19" max="19" width="8.75" style="21" bestFit="1" customWidth="1"/>
    <col min="20" max="20" width="10.5" style="20" bestFit="1" customWidth="1"/>
    <col min="21" max="16384" width="11" style="20"/>
  </cols>
  <sheetData>
    <row r="1" spans="1:22" s="19" customFormat="1" ht="51" customHeight="1" x14ac:dyDescent="0.25">
      <c r="A1" s="49" t="s">
        <v>148</v>
      </c>
      <c r="B1" s="50"/>
      <c r="C1" s="50"/>
      <c r="D1" s="50"/>
      <c r="E1" s="50"/>
      <c r="F1" s="50"/>
      <c r="G1" s="50"/>
      <c r="H1" s="50"/>
      <c r="I1" s="50"/>
      <c r="J1" s="50"/>
      <c r="K1" s="50"/>
      <c r="L1" s="50"/>
      <c r="M1" s="50"/>
      <c r="N1" s="50"/>
      <c r="O1" s="50"/>
      <c r="P1" s="50"/>
      <c r="Q1" s="50"/>
      <c r="R1" s="50"/>
      <c r="S1" s="51"/>
      <c r="T1" s="28"/>
      <c r="U1" s="28"/>
      <c r="V1" s="28"/>
    </row>
    <row r="2" spans="1:22" ht="47.25" x14ac:dyDescent="0.25">
      <c r="A2" s="1" t="s">
        <v>7</v>
      </c>
      <c r="B2" s="5" t="s">
        <v>8</v>
      </c>
      <c r="C2" s="31" t="s">
        <v>0</v>
      </c>
      <c r="D2" s="31" t="s">
        <v>1</v>
      </c>
      <c r="E2" s="2" t="s">
        <v>2</v>
      </c>
      <c r="F2" s="2" t="s">
        <v>20</v>
      </c>
      <c r="G2" s="4" t="s">
        <v>3</v>
      </c>
      <c r="H2" s="6" t="s">
        <v>6</v>
      </c>
      <c r="I2" s="7" t="s">
        <v>152</v>
      </c>
      <c r="J2" s="9" t="s">
        <v>18</v>
      </c>
      <c r="K2" s="18" t="s">
        <v>124</v>
      </c>
      <c r="L2" s="18" t="s">
        <v>125</v>
      </c>
      <c r="M2" s="13" t="s">
        <v>22</v>
      </c>
      <c r="N2" s="8" t="s">
        <v>23</v>
      </c>
      <c r="O2" s="33" t="s">
        <v>15</v>
      </c>
      <c r="P2" s="32" t="s">
        <v>149</v>
      </c>
      <c r="Q2" s="1" t="s">
        <v>9</v>
      </c>
      <c r="R2" s="31" t="s">
        <v>10</v>
      </c>
      <c r="S2" s="11" t="s">
        <v>11</v>
      </c>
    </row>
    <row r="3" spans="1:22" ht="24.75" customHeight="1" x14ac:dyDescent="0.25">
      <c r="A3" s="1">
        <v>1</v>
      </c>
      <c r="B3" s="5" t="s">
        <v>109</v>
      </c>
      <c r="C3" s="31" t="s">
        <v>110</v>
      </c>
      <c r="D3" s="31" t="s">
        <v>111</v>
      </c>
      <c r="E3" s="2" t="s">
        <v>112</v>
      </c>
      <c r="F3" s="2" t="s">
        <v>14</v>
      </c>
      <c r="G3" s="4">
        <v>3.56</v>
      </c>
      <c r="H3" s="12">
        <v>89.73</v>
      </c>
      <c r="I3" s="3">
        <v>85</v>
      </c>
      <c r="J3" s="3" t="s">
        <v>17</v>
      </c>
      <c r="K3" s="48" t="s">
        <v>147</v>
      </c>
      <c r="L3" s="9">
        <v>10</v>
      </c>
      <c r="M3" s="17">
        <f>Tablo223262[[#This Row],[GNO 100''lük Sistem 
Eşdeğerliği]]/2</f>
        <v>44.865000000000002</v>
      </c>
      <c r="N3" s="29">
        <f>Tablo223262[[#This Row],[İ. Yeterlik
Sınavı
Skoru]]/2</f>
        <v>42.5</v>
      </c>
      <c r="O3" s="33">
        <f>SUM(Tablo223262[[#This Row],[Ek Puan veya Kesinti 
Miktarı]:[Dil/2]])</f>
        <v>97.365000000000009</v>
      </c>
      <c r="P3" s="32" t="s">
        <v>143</v>
      </c>
      <c r="Q3" s="16" t="s">
        <v>130</v>
      </c>
      <c r="R3" s="31" t="s">
        <v>142</v>
      </c>
      <c r="S3" s="1" t="s">
        <v>135</v>
      </c>
    </row>
    <row r="4" spans="1:22" ht="24.75" customHeight="1" x14ac:dyDescent="0.25">
      <c r="A4" s="1">
        <v>2</v>
      </c>
      <c r="B4" s="5" t="s">
        <v>33</v>
      </c>
      <c r="C4" s="31" t="s">
        <v>12</v>
      </c>
      <c r="D4" s="31" t="s">
        <v>34</v>
      </c>
      <c r="E4" s="2" t="s">
        <v>36</v>
      </c>
      <c r="F4" s="2" t="s">
        <v>14</v>
      </c>
      <c r="G4" s="4">
        <v>2.81</v>
      </c>
      <c r="H4" s="12">
        <v>72.23</v>
      </c>
      <c r="I4" s="3">
        <v>80.400000000000006</v>
      </c>
      <c r="J4" s="3" t="s">
        <v>17</v>
      </c>
      <c r="K4" s="3" t="s">
        <v>16</v>
      </c>
      <c r="L4" s="3" t="s">
        <v>16</v>
      </c>
      <c r="M4" s="17">
        <f>Tablo223262[[#This Row],[GNO 100''lük Sistem 
Eşdeğerliği]]/2</f>
        <v>36.115000000000002</v>
      </c>
      <c r="N4" s="29">
        <f>Tablo223262[[#This Row],[İ. Yeterlik
Sınavı
Skoru]]/2</f>
        <v>40.200000000000003</v>
      </c>
      <c r="O4" s="33">
        <f>SUM(Tablo223262[[#This Row],[Ek Puan veya Kesinti 
Miktarı]:[Dil/2]])</f>
        <v>76.314999999999998</v>
      </c>
      <c r="P4" s="32" t="s">
        <v>143</v>
      </c>
      <c r="Q4" s="16" t="s">
        <v>130</v>
      </c>
      <c r="R4" s="31" t="s">
        <v>141</v>
      </c>
      <c r="S4" s="1" t="s">
        <v>135</v>
      </c>
    </row>
  </sheetData>
  <mergeCells count="1">
    <mergeCell ref="A1:S1"/>
  </mergeCells>
  <pageMargins left="2.2000000000000002" right="0.7" top="0.75" bottom="0.75" header="0.3" footer="0.3"/>
  <pageSetup paperSize="8" orientation="landscape"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BF9A-5F29-4D2E-976D-CD3959362086}">
  <dimension ref="A1:V34"/>
  <sheetViews>
    <sheetView tabSelected="1" zoomScale="70" zoomScaleNormal="70" workbookViewId="0">
      <pane xSplit="8" ySplit="2" topLeftCell="I3" activePane="bottomRight" state="frozen"/>
      <selection pane="topRight" activeCell="I1" sqref="I1"/>
      <selection pane="bottomLeft" activeCell="A3" sqref="A3"/>
      <selection pane="bottomRight" activeCell="A3" sqref="A3"/>
    </sheetView>
  </sheetViews>
  <sheetFormatPr defaultColWidth="11" defaultRowHeight="15.75" x14ac:dyDescent="0.25"/>
  <cols>
    <col min="1" max="1" width="5.125" style="21" bestFit="1" customWidth="1"/>
    <col min="2" max="2" width="12.5" style="22" bestFit="1" customWidth="1"/>
    <col min="3" max="3" width="15.625" style="24" bestFit="1" customWidth="1"/>
    <col min="4" max="4" width="12.625" style="24" bestFit="1" customWidth="1"/>
    <col min="5" max="5" width="28.375" style="24" bestFit="1" customWidth="1"/>
    <col min="6" max="6" width="19.375" style="24" customWidth="1"/>
    <col min="7" max="7" width="6" style="23" bestFit="1" customWidth="1"/>
    <col min="8" max="8" width="12" style="25" bestFit="1" customWidth="1"/>
    <col min="9" max="9" width="13.125" style="26" bestFit="1" customWidth="1"/>
    <col min="10" max="10" width="11.375" style="27" bestFit="1" customWidth="1"/>
    <col min="11" max="11" width="12.625" style="27" bestFit="1" customWidth="1"/>
    <col min="12" max="12" width="12.375" style="27" bestFit="1" customWidth="1"/>
    <col min="13" max="13" width="7.625" style="24" bestFit="1" customWidth="1"/>
    <col min="14" max="14" width="6" style="24" bestFit="1" customWidth="1"/>
    <col min="15" max="15" width="12.5" style="39" bestFit="1" customWidth="1"/>
    <col min="16" max="16" width="31.75" style="47" bestFit="1" customWidth="1"/>
    <col min="17" max="17" width="9" style="21" bestFit="1" customWidth="1"/>
    <col min="18" max="18" width="38" style="24" bestFit="1" customWidth="1"/>
    <col min="19" max="19" width="8.75" style="21" bestFit="1" customWidth="1"/>
    <col min="20" max="20" width="10.5" style="20" bestFit="1" customWidth="1"/>
    <col min="21" max="16384" width="11" style="20"/>
  </cols>
  <sheetData>
    <row r="1" spans="1:22" s="19" customFormat="1" ht="51" customHeight="1" x14ac:dyDescent="0.25">
      <c r="A1" s="49" t="s">
        <v>148</v>
      </c>
      <c r="B1" s="50"/>
      <c r="C1" s="50"/>
      <c r="D1" s="50"/>
      <c r="E1" s="50"/>
      <c r="F1" s="50"/>
      <c r="G1" s="50"/>
      <c r="H1" s="50"/>
      <c r="I1" s="50"/>
      <c r="J1" s="50"/>
      <c r="K1" s="50"/>
      <c r="L1" s="50"/>
      <c r="M1" s="50"/>
      <c r="N1" s="50"/>
      <c r="O1" s="50"/>
      <c r="P1" s="50"/>
      <c r="Q1" s="50"/>
      <c r="R1" s="50"/>
      <c r="S1" s="51"/>
      <c r="T1" s="28"/>
      <c r="U1" s="28"/>
      <c r="V1" s="28"/>
    </row>
    <row r="2" spans="1:22" ht="47.25" x14ac:dyDescent="0.25">
      <c r="A2" s="1" t="s">
        <v>7</v>
      </c>
      <c r="B2" s="5" t="s">
        <v>8</v>
      </c>
      <c r="C2" s="31" t="s">
        <v>0</v>
      </c>
      <c r="D2" s="31" t="s">
        <v>1</v>
      </c>
      <c r="E2" s="2" t="s">
        <v>2</v>
      </c>
      <c r="F2" s="2" t="s">
        <v>20</v>
      </c>
      <c r="G2" s="4" t="s">
        <v>3</v>
      </c>
      <c r="H2" s="6" t="s">
        <v>6</v>
      </c>
      <c r="I2" s="7" t="s">
        <v>152</v>
      </c>
      <c r="J2" s="9" t="s">
        <v>18</v>
      </c>
      <c r="K2" s="18" t="s">
        <v>124</v>
      </c>
      <c r="L2" s="18" t="s">
        <v>125</v>
      </c>
      <c r="M2" s="13" t="s">
        <v>22</v>
      </c>
      <c r="N2" s="8" t="s">
        <v>23</v>
      </c>
      <c r="O2" s="33" t="s">
        <v>15</v>
      </c>
      <c r="P2" s="32" t="s">
        <v>149</v>
      </c>
      <c r="Q2" s="1" t="s">
        <v>9</v>
      </c>
      <c r="R2" s="31" t="s">
        <v>10</v>
      </c>
      <c r="S2" s="11" t="s">
        <v>11</v>
      </c>
    </row>
    <row r="3" spans="1:22" x14ac:dyDescent="0.25">
      <c r="A3" s="1">
        <v>1</v>
      </c>
      <c r="B3" s="5" t="s">
        <v>57</v>
      </c>
      <c r="C3" s="31" t="s">
        <v>58</v>
      </c>
      <c r="D3" s="31" t="s">
        <v>59</v>
      </c>
      <c r="E3" s="2" t="s">
        <v>21</v>
      </c>
      <c r="F3" s="2" t="s">
        <v>13</v>
      </c>
      <c r="G3" s="4">
        <v>3.68</v>
      </c>
      <c r="H3" s="12">
        <v>92.53</v>
      </c>
      <c r="I3" s="3">
        <v>89.8</v>
      </c>
      <c r="J3" s="3" t="s">
        <v>17</v>
      </c>
      <c r="K3" s="9" t="s">
        <v>16</v>
      </c>
      <c r="L3" s="9" t="s">
        <v>16</v>
      </c>
      <c r="M3" s="17">
        <f>Tablo223263[[#This Row],[GNO 100''lük Sistem 
Eşdeğerliği]]/2</f>
        <v>46.265000000000001</v>
      </c>
      <c r="N3" s="29">
        <f>Tablo223263[[#This Row],[İ. Yeterlik
Sınavı
Skoru]]/2</f>
        <v>44.9</v>
      </c>
      <c r="O3" s="33">
        <f>SUM(Tablo223263[[#This Row],[Ek Puan veya Kesinti 
Miktarı]:[Dil/2]])</f>
        <v>91.164999999999992</v>
      </c>
      <c r="P3" s="32" t="s">
        <v>143</v>
      </c>
      <c r="Q3" s="16" t="s">
        <v>130</v>
      </c>
      <c r="R3" s="31" t="s">
        <v>136</v>
      </c>
      <c r="S3" s="1" t="s">
        <v>137</v>
      </c>
    </row>
    <row r="4" spans="1:22" x14ac:dyDescent="0.25">
      <c r="A4" s="1">
        <v>2</v>
      </c>
      <c r="B4" s="5" t="s">
        <v>60</v>
      </c>
      <c r="C4" s="31" t="s">
        <v>12</v>
      </c>
      <c r="D4" s="31" t="s">
        <v>61</v>
      </c>
      <c r="E4" s="2" t="s">
        <v>24</v>
      </c>
      <c r="F4" s="2" t="s">
        <v>13</v>
      </c>
      <c r="G4" s="4">
        <v>3.6</v>
      </c>
      <c r="H4" s="12">
        <v>90.66</v>
      </c>
      <c r="I4" s="3">
        <v>89.3</v>
      </c>
      <c r="J4" s="3" t="s">
        <v>17</v>
      </c>
      <c r="K4" s="9" t="s">
        <v>16</v>
      </c>
      <c r="L4" s="9" t="s">
        <v>16</v>
      </c>
      <c r="M4" s="17">
        <f>Tablo223263[[#This Row],[GNO 100''lük Sistem 
Eşdeğerliği]]/2</f>
        <v>45.33</v>
      </c>
      <c r="N4" s="29">
        <f>Tablo223263[[#This Row],[İ. Yeterlik
Sınavı
Skoru]]/2</f>
        <v>44.65</v>
      </c>
      <c r="O4" s="33">
        <f>SUM(Tablo223263[[#This Row],[Ek Puan veya Kesinti 
Miktarı]:[Dil/2]])</f>
        <v>89.97999999999999</v>
      </c>
      <c r="P4" s="32" t="s">
        <v>143</v>
      </c>
      <c r="Q4" s="16" t="s">
        <v>126</v>
      </c>
      <c r="R4" s="31" t="s">
        <v>129</v>
      </c>
      <c r="S4" s="1" t="s">
        <v>131</v>
      </c>
    </row>
    <row r="5" spans="1:22" x14ac:dyDescent="0.25">
      <c r="A5" s="1">
        <v>3</v>
      </c>
      <c r="B5" s="5" t="s">
        <v>67</v>
      </c>
      <c r="C5" s="31" t="s">
        <v>65</v>
      </c>
      <c r="D5" s="31" t="s">
        <v>66</v>
      </c>
      <c r="E5" s="2" t="s">
        <v>5</v>
      </c>
      <c r="F5" s="2" t="s">
        <v>13</v>
      </c>
      <c r="G5" s="4">
        <v>3.44</v>
      </c>
      <c r="H5" s="12">
        <v>86.93</v>
      </c>
      <c r="I5" s="3">
        <v>92.5</v>
      </c>
      <c r="J5" s="3" t="s">
        <v>17</v>
      </c>
      <c r="K5" s="9" t="s">
        <v>16</v>
      </c>
      <c r="L5" s="9" t="s">
        <v>16</v>
      </c>
      <c r="M5" s="17">
        <f>Tablo223263[[#This Row],[GNO 100''lük Sistem 
Eşdeğerliği]]/2</f>
        <v>43.465000000000003</v>
      </c>
      <c r="N5" s="29">
        <f>Tablo223263[[#This Row],[İ. Yeterlik
Sınavı
Skoru]]/2</f>
        <v>46.25</v>
      </c>
      <c r="O5" s="33">
        <f>SUM(Tablo223263[[#This Row],[Ek Puan veya Kesinti 
Miktarı]:[Dil/2]])</f>
        <v>89.715000000000003</v>
      </c>
      <c r="P5" s="32" t="s">
        <v>143</v>
      </c>
      <c r="Q5" s="16" t="s">
        <v>130</v>
      </c>
      <c r="R5" s="31" t="s">
        <v>140</v>
      </c>
      <c r="S5" s="1" t="s">
        <v>128</v>
      </c>
    </row>
    <row r="6" spans="1:22" x14ac:dyDescent="0.25">
      <c r="A6" s="1">
        <v>4</v>
      </c>
      <c r="B6" s="5" t="s">
        <v>48</v>
      </c>
      <c r="C6" s="31" t="s">
        <v>49</v>
      </c>
      <c r="D6" s="31" t="s">
        <v>50</v>
      </c>
      <c r="E6" s="2" t="s">
        <v>24</v>
      </c>
      <c r="F6" s="2" t="s">
        <v>13</v>
      </c>
      <c r="G6" s="4">
        <v>3.73</v>
      </c>
      <c r="H6" s="12">
        <v>93.7</v>
      </c>
      <c r="I6" s="3">
        <v>85.4</v>
      </c>
      <c r="J6" s="3" t="s">
        <v>17</v>
      </c>
      <c r="K6" s="9" t="s">
        <v>16</v>
      </c>
      <c r="L6" s="9" t="s">
        <v>16</v>
      </c>
      <c r="M6" s="17">
        <f>Tablo223263[[#This Row],[GNO 100''lük Sistem 
Eşdeğerliği]]/2</f>
        <v>46.85</v>
      </c>
      <c r="N6" s="29">
        <f>Tablo223263[[#This Row],[İ. Yeterlik
Sınavı
Skoru]]/2</f>
        <v>42.7</v>
      </c>
      <c r="O6" s="33">
        <f>SUM(Tablo223263[[#This Row],[Ek Puan veya Kesinti 
Miktarı]:[Dil/2]])</f>
        <v>89.550000000000011</v>
      </c>
      <c r="P6" s="32" t="s">
        <v>143</v>
      </c>
      <c r="Q6" s="34" t="s">
        <v>126</v>
      </c>
      <c r="R6" s="35" t="s">
        <v>127</v>
      </c>
      <c r="S6" s="36" t="s">
        <v>128</v>
      </c>
    </row>
    <row r="7" spans="1:22" x14ac:dyDescent="0.25">
      <c r="A7" s="1">
        <v>5</v>
      </c>
      <c r="B7" s="5" t="s">
        <v>87</v>
      </c>
      <c r="C7" s="31" t="s">
        <v>88</v>
      </c>
      <c r="D7" s="31" t="s">
        <v>89</v>
      </c>
      <c r="E7" s="2" t="s">
        <v>21</v>
      </c>
      <c r="F7" s="2" t="s">
        <v>13</v>
      </c>
      <c r="G7" s="4">
        <v>3.55</v>
      </c>
      <c r="H7" s="12">
        <v>89.5</v>
      </c>
      <c r="I7" s="3">
        <v>86.5</v>
      </c>
      <c r="J7" s="3" t="s">
        <v>17</v>
      </c>
      <c r="K7" s="9" t="s">
        <v>16</v>
      </c>
      <c r="L7" s="9" t="s">
        <v>16</v>
      </c>
      <c r="M7" s="17">
        <f>Tablo223263[[#This Row],[GNO 100''lük Sistem 
Eşdeğerliği]]/2</f>
        <v>44.75</v>
      </c>
      <c r="N7" s="29">
        <f>Tablo223263[[#This Row],[İ. Yeterlik
Sınavı
Skoru]]/2</f>
        <v>43.25</v>
      </c>
      <c r="O7" s="33">
        <f>SUM(Tablo223263[[#This Row],[Ek Puan veya Kesinti 
Miktarı]:[Dil/2]])</f>
        <v>88</v>
      </c>
      <c r="P7" s="32" t="s">
        <v>143</v>
      </c>
      <c r="Q7" s="16" t="s">
        <v>126</v>
      </c>
      <c r="R7" s="31" t="s">
        <v>138</v>
      </c>
      <c r="S7" s="1" t="s">
        <v>128</v>
      </c>
    </row>
    <row r="8" spans="1:22" x14ac:dyDescent="0.25">
      <c r="A8" s="1">
        <v>6</v>
      </c>
      <c r="B8" s="5" t="s">
        <v>107</v>
      </c>
      <c r="C8" s="31" t="s">
        <v>12</v>
      </c>
      <c r="D8" s="31" t="s">
        <v>108</v>
      </c>
      <c r="E8" s="2" t="s">
        <v>41</v>
      </c>
      <c r="F8" s="2" t="s">
        <v>13</v>
      </c>
      <c r="G8" s="4">
        <v>3.6</v>
      </c>
      <c r="H8" s="12">
        <v>90.66</v>
      </c>
      <c r="I8" s="3">
        <v>79.3</v>
      </c>
      <c r="J8" s="3" t="s">
        <v>17</v>
      </c>
      <c r="K8" s="9" t="s">
        <v>16</v>
      </c>
      <c r="L8" s="9" t="s">
        <v>16</v>
      </c>
      <c r="M8" s="17">
        <f>Tablo223263[[#This Row],[GNO 100''lük Sistem 
Eşdeğerliği]]/2</f>
        <v>45.33</v>
      </c>
      <c r="N8" s="29">
        <f>Tablo223263[[#This Row],[İ. Yeterlik
Sınavı
Skoru]]/2</f>
        <v>39.65</v>
      </c>
      <c r="O8" s="33">
        <f>SUM(Tablo223263[[#This Row],[Ek Puan veya Kesinti 
Miktarı]:[Dil/2]])</f>
        <v>84.97999999999999</v>
      </c>
      <c r="P8" s="32" t="s">
        <v>143</v>
      </c>
      <c r="Q8" s="16" t="s">
        <v>130</v>
      </c>
      <c r="R8" s="31" t="s">
        <v>132</v>
      </c>
      <c r="S8" s="1" t="s">
        <v>133</v>
      </c>
    </row>
    <row r="9" spans="1:22" x14ac:dyDescent="0.25">
      <c r="A9" s="1">
        <v>7</v>
      </c>
      <c r="B9" s="5" t="s">
        <v>53</v>
      </c>
      <c r="C9" s="31" t="s">
        <v>51</v>
      </c>
      <c r="D9" s="31" t="s">
        <v>52</v>
      </c>
      <c r="E9" s="2" t="s">
        <v>21</v>
      </c>
      <c r="F9" s="2" t="s">
        <v>13</v>
      </c>
      <c r="G9" s="4">
        <v>3.32</v>
      </c>
      <c r="H9" s="12">
        <v>84.13</v>
      </c>
      <c r="I9" s="3">
        <v>84.3</v>
      </c>
      <c r="J9" s="3" t="s">
        <v>17</v>
      </c>
      <c r="K9" s="9" t="s">
        <v>16</v>
      </c>
      <c r="L9" s="9" t="s">
        <v>16</v>
      </c>
      <c r="M9" s="17">
        <f>Tablo223263[[#This Row],[GNO 100''lük Sistem 
Eşdeğerliği]]/2</f>
        <v>42.064999999999998</v>
      </c>
      <c r="N9" s="29">
        <f>Tablo223263[[#This Row],[İ. Yeterlik
Sınavı
Skoru]]/2</f>
        <v>42.15</v>
      </c>
      <c r="O9" s="33">
        <f>SUM(Tablo223263[[#This Row],[Ek Puan veya Kesinti 
Miktarı]:[Dil/2]])</f>
        <v>84.215000000000003</v>
      </c>
      <c r="P9" s="32" t="s">
        <v>143</v>
      </c>
      <c r="Q9" s="16" t="s">
        <v>126</v>
      </c>
      <c r="R9" s="31" t="s">
        <v>138</v>
      </c>
      <c r="S9" s="1" t="s">
        <v>128</v>
      </c>
    </row>
    <row r="10" spans="1:22" x14ac:dyDescent="0.25">
      <c r="A10" s="1">
        <v>8</v>
      </c>
      <c r="B10" s="5" t="s">
        <v>93</v>
      </c>
      <c r="C10" s="31" t="s">
        <v>12</v>
      </c>
      <c r="D10" s="31" t="s">
        <v>94</v>
      </c>
      <c r="E10" s="2" t="s">
        <v>24</v>
      </c>
      <c r="F10" s="2" t="s">
        <v>13</v>
      </c>
      <c r="G10" s="4">
        <v>3.59</v>
      </c>
      <c r="H10" s="12">
        <v>90.43</v>
      </c>
      <c r="I10" s="3">
        <v>77.5</v>
      </c>
      <c r="J10" s="3" t="s">
        <v>17</v>
      </c>
      <c r="K10" s="9" t="s">
        <v>16</v>
      </c>
      <c r="L10" s="9" t="s">
        <v>16</v>
      </c>
      <c r="M10" s="17">
        <f>Tablo223263[[#This Row],[GNO 100''lük Sistem 
Eşdeğerliği]]/2</f>
        <v>45.215000000000003</v>
      </c>
      <c r="N10" s="29">
        <f>Tablo223263[[#This Row],[İ. Yeterlik
Sınavı
Skoru]]/2</f>
        <v>38.75</v>
      </c>
      <c r="O10" s="33">
        <f>SUM(Tablo223263[[#This Row],[Ek Puan veya Kesinti 
Miktarı]:[Dil/2]])</f>
        <v>83.965000000000003</v>
      </c>
      <c r="P10" s="32" t="s">
        <v>143</v>
      </c>
      <c r="Q10" s="16" t="s">
        <v>126</v>
      </c>
      <c r="R10" s="31" t="s">
        <v>129</v>
      </c>
      <c r="S10" s="1" t="s">
        <v>131</v>
      </c>
    </row>
    <row r="11" spans="1:22" x14ac:dyDescent="0.25">
      <c r="A11" s="1">
        <v>9</v>
      </c>
      <c r="B11" s="5" t="s">
        <v>37</v>
      </c>
      <c r="C11" s="31" t="s">
        <v>31</v>
      </c>
      <c r="D11" s="31" t="s">
        <v>32</v>
      </c>
      <c r="E11" s="2" t="s">
        <v>36</v>
      </c>
      <c r="F11" s="2" t="s">
        <v>13</v>
      </c>
      <c r="G11" s="4">
        <v>3.56</v>
      </c>
      <c r="H11" s="12">
        <v>89.73</v>
      </c>
      <c r="I11" s="3">
        <v>78.099999999999994</v>
      </c>
      <c r="J11" s="3" t="s">
        <v>17</v>
      </c>
      <c r="K11" s="9" t="s">
        <v>16</v>
      </c>
      <c r="L11" s="9" t="s">
        <v>16</v>
      </c>
      <c r="M11" s="17">
        <f>Tablo223263[[#This Row],[GNO 100''lük Sistem 
Eşdeğerliği]]/2</f>
        <v>44.865000000000002</v>
      </c>
      <c r="N11" s="29">
        <f>Tablo223263[[#This Row],[İ. Yeterlik
Sınavı
Skoru]]/2</f>
        <v>39.049999999999997</v>
      </c>
      <c r="O11" s="33">
        <f>SUM(Tablo223263[[#This Row],[Ek Puan veya Kesinti 
Miktarı]:[Dil/2]])</f>
        <v>83.914999999999992</v>
      </c>
      <c r="P11" s="32" t="s">
        <v>143</v>
      </c>
      <c r="Q11" s="16" t="s">
        <v>130</v>
      </c>
      <c r="R11" s="31" t="s">
        <v>134</v>
      </c>
      <c r="S11" s="1" t="s">
        <v>135</v>
      </c>
    </row>
    <row r="12" spans="1:22" x14ac:dyDescent="0.25">
      <c r="A12" s="1">
        <v>10</v>
      </c>
      <c r="B12" s="5" t="s">
        <v>118</v>
      </c>
      <c r="C12" s="31" t="s">
        <v>116</v>
      </c>
      <c r="D12" s="31" t="s">
        <v>117</v>
      </c>
      <c r="E12" s="2" t="s">
        <v>24</v>
      </c>
      <c r="F12" s="2" t="s">
        <v>13</v>
      </c>
      <c r="G12" s="4">
        <v>3.61</v>
      </c>
      <c r="H12" s="12">
        <v>90.9</v>
      </c>
      <c r="I12" s="3">
        <v>76.8</v>
      </c>
      <c r="J12" s="3" t="s">
        <v>17</v>
      </c>
      <c r="K12" s="9" t="s">
        <v>16</v>
      </c>
      <c r="L12" s="9" t="s">
        <v>16</v>
      </c>
      <c r="M12" s="17">
        <f>Tablo223263[[#This Row],[GNO 100''lük Sistem 
Eşdeğerliği]]/2</f>
        <v>45.45</v>
      </c>
      <c r="N12" s="29">
        <f>Tablo223263[[#This Row],[İ. Yeterlik
Sınavı
Skoru]]/2</f>
        <v>38.4</v>
      </c>
      <c r="O12" s="33">
        <f>SUM(Tablo223263[[#This Row],[Ek Puan veya Kesinti 
Miktarı]:[Dil/2]])</f>
        <v>83.85</v>
      </c>
      <c r="P12" s="32" t="s">
        <v>143</v>
      </c>
      <c r="Q12" s="16" t="s">
        <v>126</v>
      </c>
      <c r="R12" s="31" t="s">
        <v>129</v>
      </c>
      <c r="S12" s="1" t="s">
        <v>131</v>
      </c>
    </row>
    <row r="13" spans="1:22" x14ac:dyDescent="0.25">
      <c r="A13" s="1">
        <v>11</v>
      </c>
      <c r="B13" s="5" t="s">
        <v>45</v>
      </c>
      <c r="C13" s="31" t="s">
        <v>46</v>
      </c>
      <c r="D13" s="31" t="s">
        <v>47</v>
      </c>
      <c r="E13" s="2" t="s">
        <v>41</v>
      </c>
      <c r="F13" s="2" t="s">
        <v>13</v>
      </c>
      <c r="G13" s="4">
        <v>3.12</v>
      </c>
      <c r="H13" s="12">
        <v>79.459999999999994</v>
      </c>
      <c r="I13" s="3">
        <v>84.4</v>
      </c>
      <c r="J13" s="3" t="s">
        <v>17</v>
      </c>
      <c r="K13" s="9" t="s">
        <v>16</v>
      </c>
      <c r="L13" s="9" t="s">
        <v>16</v>
      </c>
      <c r="M13" s="17">
        <f>Tablo223263[[#This Row],[GNO 100''lük Sistem 
Eşdeğerliği]]/2</f>
        <v>39.729999999999997</v>
      </c>
      <c r="N13" s="29">
        <f>Tablo223263[[#This Row],[İ. Yeterlik
Sınavı
Skoru]]/2</f>
        <v>42.2</v>
      </c>
      <c r="O13" s="33">
        <f>SUM(Tablo223263[[#This Row],[Ek Puan veya Kesinti 
Miktarı]:[Dil/2]])</f>
        <v>81.93</v>
      </c>
      <c r="P13" s="32" t="s">
        <v>144</v>
      </c>
      <c r="Q13" s="16" t="s">
        <v>130</v>
      </c>
      <c r="R13" s="31" t="s">
        <v>132</v>
      </c>
      <c r="S13" s="1" t="s">
        <v>133</v>
      </c>
    </row>
    <row r="14" spans="1:22" x14ac:dyDescent="0.25">
      <c r="A14" s="1">
        <v>12</v>
      </c>
      <c r="B14" s="5" t="s">
        <v>113</v>
      </c>
      <c r="C14" s="31" t="s">
        <v>114</v>
      </c>
      <c r="D14" s="31" t="s">
        <v>115</v>
      </c>
      <c r="E14" s="2" t="s">
        <v>24</v>
      </c>
      <c r="F14" s="2" t="s">
        <v>13</v>
      </c>
      <c r="G14" s="4">
        <v>3.71</v>
      </c>
      <c r="H14" s="12">
        <v>93.23</v>
      </c>
      <c r="I14" s="3">
        <v>70.599999999999994</v>
      </c>
      <c r="J14" s="3" t="s">
        <v>17</v>
      </c>
      <c r="K14" s="9" t="s">
        <v>16</v>
      </c>
      <c r="L14" s="9" t="s">
        <v>16</v>
      </c>
      <c r="M14" s="17">
        <f>Tablo223263[[#This Row],[GNO 100''lük Sistem 
Eşdeğerliği]]/2</f>
        <v>46.615000000000002</v>
      </c>
      <c r="N14" s="29">
        <f>Tablo223263[[#This Row],[İ. Yeterlik
Sınavı
Skoru]]/2</f>
        <v>35.299999999999997</v>
      </c>
      <c r="O14" s="33">
        <f>SUM(Tablo223263[[#This Row],[Ek Puan veya Kesinti 
Miktarı]:[Dil/2]])</f>
        <v>81.914999999999992</v>
      </c>
      <c r="P14" s="32" t="s">
        <v>144</v>
      </c>
      <c r="Q14" s="16" t="s">
        <v>126</v>
      </c>
      <c r="R14" s="31" t="s">
        <v>129</v>
      </c>
      <c r="S14" s="1" t="s">
        <v>131</v>
      </c>
    </row>
    <row r="15" spans="1:22" x14ac:dyDescent="0.25">
      <c r="A15" s="1">
        <v>13</v>
      </c>
      <c r="B15" s="5" t="s">
        <v>79</v>
      </c>
      <c r="C15" s="31" t="s">
        <v>77</v>
      </c>
      <c r="D15" s="31" t="s">
        <v>78</v>
      </c>
      <c r="E15" s="2" t="s">
        <v>21</v>
      </c>
      <c r="F15" s="2" t="s">
        <v>13</v>
      </c>
      <c r="G15" s="4">
        <v>3.31</v>
      </c>
      <c r="H15" s="12">
        <v>83.9</v>
      </c>
      <c r="I15" s="3">
        <v>79</v>
      </c>
      <c r="J15" s="3" t="s">
        <v>17</v>
      </c>
      <c r="K15" s="9" t="s">
        <v>16</v>
      </c>
      <c r="L15" s="9" t="s">
        <v>16</v>
      </c>
      <c r="M15" s="17">
        <f>Tablo223263[[#This Row],[GNO 100''lük Sistem 
Eşdeğerliği]]/2</f>
        <v>41.95</v>
      </c>
      <c r="N15" s="29">
        <f>Tablo223263[[#This Row],[İ. Yeterlik
Sınavı
Skoru]]/2</f>
        <v>39.5</v>
      </c>
      <c r="O15" s="33">
        <f>SUM(Tablo223263[[#This Row],[Ek Puan veya Kesinti 
Miktarı]:[Dil/2]])</f>
        <v>81.45</v>
      </c>
      <c r="P15" s="32" t="s">
        <v>144</v>
      </c>
      <c r="Q15" s="16" t="s">
        <v>126</v>
      </c>
      <c r="R15" s="31" t="s">
        <v>138</v>
      </c>
      <c r="S15" s="1" t="s">
        <v>128</v>
      </c>
    </row>
    <row r="16" spans="1:22" x14ac:dyDescent="0.25">
      <c r="A16" s="1">
        <v>14</v>
      </c>
      <c r="B16" s="5" t="s">
        <v>40</v>
      </c>
      <c r="C16" s="31" t="s">
        <v>38</v>
      </c>
      <c r="D16" s="31" t="s">
        <v>39</v>
      </c>
      <c r="E16" s="2" t="s">
        <v>41</v>
      </c>
      <c r="F16" s="2" t="s">
        <v>13</v>
      </c>
      <c r="G16" s="4">
        <v>3.1</v>
      </c>
      <c r="H16" s="12">
        <v>79</v>
      </c>
      <c r="I16" s="3">
        <v>82.4</v>
      </c>
      <c r="J16" s="3" t="s">
        <v>17</v>
      </c>
      <c r="K16" s="9" t="s">
        <v>16</v>
      </c>
      <c r="L16" s="9" t="s">
        <v>16</v>
      </c>
      <c r="M16" s="17">
        <f>Tablo223263[[#This Row],[GNO 100''lük Sistem 
Eşdeğerliği]]/2</f>
        <v>39.5</v>
      </c>
      <c r="N16" s="29">
        <f>Tablo223263[[#This Row],[İ. Yeterlik
Sınavı
Skoru]]/2</f>
        <v>41.2</v>
      </c>
      <c r="O16" s="33">
        <f>SUM(Tablo223263[[#This Row],[Ek Puan veya Kesinti 
Miktarı]:[Dil/2]])</f>
        <v>80.7</v>
      </c>
      <c r="P16" s="32" t="s">
        <v>144</v>
      </c>
      <c r="Q16" s="16" t="s">
        <v>130</v>
      </c>
      <c r="R16" s="31" t="s">
        <v>132</v>
      </c>
      <c r="S16" s="1" t="s">
        <v>133</v>
      </c>
    </row>
    <row r="17" spans="1:19" x14ac:dyDescent="0.25">
      <c r="A17" s="1">
        <v>15</v>
      </c>
      <c r="B17" s="5" t="s">
        <v>68</v>
      </c>
      <c r="C17" s="31" t="s">
        <v>69</v>
      </c>
      <c r="D17" s="31" t="s">
        <v>70</v>
      </c>
      <c r="E17" s="2" t="s">
        <v>41</v>
      </c>
      <c r="F17" s="2" t="s">
        <v>13</v>
      </c>
      <c r="G17" s="4">
        <v>3</v>
      </c>
      <c r="H17" s="12">
        <v>76.66</v>
      </c>
      <c r="I17" s="3">
        <v>82.9</v>
      </c>
      <c r="J17" s="3" t="s">
        <v>17</v>
      </c>
      <c r="K17" s="9" t="s">
        <v>16</v>
      </c>
      <c r="L17" s="9" t="s">
        <v>16</v>
      </c>
      <c r="M17" s="17">
        <f>Tablo223263[[#This Row],[GNO 100''lük Sistem 
Eşdeğerliği]]/2</f>
        <v>38.33</v>
      </c>
      <c r="N17" s="29">
        <f>Tablo223263[[#This Row],[İ. Yeterlik
Sınavı
Skoru]]/2</f>
        <v>41.45</v>
      </c>
      <c r="O17" s="33">
        <f>SUM(Tablo223263[[#This Row],[Ek Puan veya Kesinti 
Miktarı]:[Dil/2]])</f>
        <v>79.78</v>
      </c>
      <c r="P17" s="32" t="s">
        <v>144</v>
      </c>
      <c r="Q17" s="16" t="s">
        <v>130</v>
      </c>
      <c r="R17" s="31" t="s">
        <v>132</v>
      </c>
      <c r="S17" s="1" t="s">
        <v>133</v>
      </c>
    </row>
    <row r="18" spans="1:19" x14ac:dyDescent="0.25">
      <c r="A18" s="1">
        <v>16</v>
      </c>
      <c r="B18" s="5" t="s">
        <v>54</v>
      </c>
      <c r="C18" s="31" t="s">
        <v>55</v>
      </c>
      <c r="D18" s="31" t="s">
        <v>56</v>
      </c>
      <c r="E18" s="2" t="s">
        <v>21</v>
      </c>
      <c r="F18" s="2" t="s">
        <v>13</v>
      </c>
      <c r="G18" s="4">
        <v>3.49</v>
      </c>
      <c r="H18" s="12">
        <v>88.1</v>
      </c>
      <c r="I18" s="3">
        <v>70</v>
      </c>
      <c r="J18" s="3" t="s">
        <v>17</v>
      </c>
      <c r="K18" s="9" t="s">
        <v>16</v>
      </c>
      <c r="L18" s="9" t="s">
        <v>16</v>
      </c>
      <c r="M18" s="17">
        <f>Tablo223263[[#This Row],[GNO 100''lük Sistem 
Eşdeğerliği]]/2</f>
        <v>44.05</v>
      </c>
      <c r="N18" s="29">
        <f>Tablo223263[[#This Row],[İ. Yeterlik
Sınavı
Skoru]]/2</f>
        <v>35</v>
      </c>
      <c r="O18" s="33">
        <f>SUM(Tablo223263[[#This Row],[Ek Puan veya Kesinti 
Miktarı]:[Dil/2]])</f>
        <v>79.05</v>
      </c>
      <c r="P18" s="32" t="s">
        <v>144</v>
      </c>
      <c r="Q18" s="16" t="s">
        <v>126</v>
      </c>
      <c r="R18" s="31" t="s">
        <v>138</v>
      </c>
      <c r="S18" s="1" t="s">
        <v>128</v>
      </c>
    </row>
    <row r="19" spans="1:19" x14ac:dyDescent="0.25">
      <c r="A19" s="1">
        <v>17</v>
      </c>
      <c r="B19" s="5" t="s">
        <v>74</v>
      </c>
      <c r="C19" s="31" t="s">
        <v>75</v>
      </c>
      <c r="D19" s="31" t="s">
        <v>76</v>
      </c>
      <c r="E19" s="2" t="s">
        <v>41</v>
      </c>
      <c r="F19" s="2" t="s">
        <v>13</v>
      </c>
      <c r="G19" s="4">
        <v>2.88</v>
      </c>
      <c r="H19" s="12">
        <v>73.86</v>
      </c>
      <c r="I19" s="3">
        <v>83.9</v>
      </c>
      <c r="J19" s="3" t="s">
        <v>17</v>
      </c>
      <c r="K19" s="9" t="s">
        <v>16</v>
      </c>
      <c r="L19" s="9" t="s">
        <v>16</v>
      </c>
      <c r="M19" s="17">
        <f>Tablo223263[[#This Row],[GNO 100''lük Sistem 
Eşdeğerliği]]/2</f>
        <v>36.93</v>
      </c>
      <c r="N19" s="29">
        <f>Tablo223263[[#This Row],[İ. Yeterlik
Sınavı
Skoru]]/2</f>
        <v>41.95</v>
      </c>
      <c r="O19" s="33">
        <f>SUM(Tablo223263[[#This Row],[Ek Puan veya Kesinti 
Miktarı]:[Dil/2]])</f>
        <v>78.88</v>
      </c>
      <c r="P19" s="32" t="s">
        <v>144</v>
      </c>
      <c r="Q19" s="16" t="s">
        <v>130</v>
      </c>
      <c r="R19" s="31" t="s">
        <v>132</v>
      </c>
      <c r="S19" s="1" t="s">
        <v>133</v>
      </c>
    </row>
    <row r="20" spans="1:19" x14ac:dyDescent="0.25">
      <c r="A20" s="1">
        <v>18</v>
      </c>
      <c r="B20" s="5" t="s">
        <v>62</v>
      </c>
      <c r="C20" s="31" t="s">
        <v>63</v>
      </c>
      <c r="D20" s="31" t="s">
        <v>64</v>
      </c>
      <c r="E20" s="2" t="s">
        <v>5</v>
      </c>
      <c r="F20" s="2" t="s">
        <v>13</v>
      </c>
      <c r="G20" s="4">
        <v>2.78</v>
      </c>
      <c r="H20" s="12">
        <v>71.53</v>
      </c>
      <c r="I20" s="3">
        <v>82.6</v>
      </c>
      <c r="J20" s="3" t="s">
        <v>17</v>
      </c>
      <c r="K20" s="9" t="s">
        <v>16</v>
      </c>
      <c r="L20" s="9" t="s">
        <v>16</v>
      </c>
      <c r="M20" s="17">
        <f>Tablo223263[[#This Row],[GNO 100''lük Sistem 
Eşdeğerliği]]/2</f>
        <v>35.765000000000001</v>
      </c>
      <c r="N20" s="29">
        <f>Tablo223263[[#This Row],[İ. Yeterlik
Sınavı
Skoru]]/2</f>
        <v>41.3</v>
      </c>
      <c r="O20" s="33">
        <f>SUM(Tablo223263[[#This Row],[Ek Puan veya Kesinti 
Miktarı]:[Dil/2]])</f>
        <v>77.064999999999998</v>
      </c>
      <c r="P20" s="32" t="s">
        <v>144</v>
      </c>
      <c r="Q20" s="16" t="s">
        <v>130</v>
      </c>
      <c r="R20" s="31" t="s">
        <v>140</v>
      </c>
      <c r="S20" s="1" t="s">
        <v>128</v>
      </c>
    </row>
    <row r="21" spans="1:19" x14ac:dyDescent="0.25">
      <c r="A21" s="1">
        <v>19</v>
      </c>
      <c r="B21" s="5" t="s">
        <v>42</v>
      </c>
      <c r="C21" s="31" t="s">
        <v>43</v>
      </c>
      <c r="D21" s="31" t="s">
        <v>44</v>
      </c>
      <c r="E21" s="2" t="s">
        <v>21</v>
      </c>
      <c r="F21" s="2" t="s">
        <v>13</v>
      </c>
      <c r="G21" s="4">
        <v>2.66</v>
      </c>
      <c r="H21" s="12">
        <v>68.73</v>
      </c>
      <c r="I21" s="3">
        <v>83.6</v>
      </c>
      <c r="J21" s="3" t="s">
        <v>17</v>
      </c>
      <c r="K21" s="9" t="s">
        <v>16</v>
      </c>
      <c r="L21" s="9" t="s">
        <v>16</v>
      </c>
      <c r="M21" s="17">
        <f>Tablo223263[[#This Row],[GNO 100''lük Sistem 
Eşdeğerliği]]/2</f>
        <v>34.365000000000002</v>
      </c>
      <c r="N21" s="29">
        <f>Tablo223263[[#This Row],[İ. Yeterlik
Sınavı
Skoru]]/2</f>
        <v>41.8</v>
      </c>
      <c r="O21" s="33">
        <f>SUM(Tablo223263[[#This Row],[Ek Puan veya Kesinti 
Miktarı]:[Dil/2]])</f>
        <v>76.164999999999992</v>
      </c>
      <c r="P21" s="32" t="s">
        <v>144</v>
      </c>
      <c r="Q21" s="16" t="s">
        <v>130</v>
      </c>
      <c r="R21" s="31" t="s">
        <v>139</v>
      </c>
      <c r="S21" s="1" t="s">
        <v>128</v>
      </c>
    </row>
    <row r="22" spans="1:19" x14ac:dyDescent="0.25">
      <c r="A22" s="1">
        <v>20</v>
      </c>
      <c r="B22" s="5" t="s">
        <v>71</v>
      </c>
      <c r="C22" s="31" t="s">
        <v>72</v>
      </c>
      <c r="D22" s="31" t="s">
        <v>73</v>
      </c>
      <c r="E22" s="2" t="s">
        <v>41</v>
      </c>
      <c r="F22" s="2" t="s">
        <v>13</v>
      </c>
      <c r="G22" s="4">
        <v>2.88</v>
      </c>
      <c r="H22" s="12">
        <v>73.86</v>
      </c>
      <c r="I22" s="3">
        <v>77.599999999999994</v>
      </c>
      <c r="J22" s="3" t="s">
        <v>17</v>
      </c>
      <c r="K22" s="9" t="s">
        <v>16</v>
      </c>
      <c r="L22" s="9" t="s">
        <v>16</v>
      </c>
      <c r="M22" s="17">
        <f>Tablo223263[[#This Row],[GNO 100''lük Sistem 
Eşdeğerliği]]/2</f>
        <v>36.93</v>
      </c>
      <c r="N22" s="29">
        <f>Tablo223263[[#This Row],[İ. Yeterlik
Sınavı
Skoru]]/2</f>
        <v>38.799999999999997</v>
      </c>
      <c r="O22" s="33">
        <f>SUM(Tablo223263[[#This Row],[Ek Puan veya Kesinti 
Miktarı]:[Dil/2]])</f>
        <v>75.72999999999999</v>
      </c>
      <c r="P22" s="32" t="s">
        <v>144</v>
      </c>
      <c r="Q22" s="16" t="s">
        <v>130</v>
      </c>
      <c r="R22" s="31" t="s">
        <v>132</v>
      </c>
      <c r="S22" s="1" t="s">
        <v>133</v>
      </c>
    </row>
    <row r="23" spans="1:19" x14ac:dyDescent="0.25">
      <c r="A23" s="1">
        <v>21</v>
      </c>
      <c r="B23" s="5" t="s">
        <v>25</v>
      </c>
      <c r="C23" s="31" t="s">
        <v>26</v>
      </c>
      <c r="D23" s="31" t="s">
        <v>27</v>
      </c>
      <c r="E23" s="2" t="s">
        <v>5</v>
      </c>
      <c r="F23" s="2" t="s">
        <v>13</v>
      </c>
      <c r="G23" s="4">
        <v>2.89</v>
      </c>
      <c r="H23" s="12">
        <v>74.099999999999994</v>
      </c>
      <c r="I23" s="3">
        <v>73.599999999999994</v>
      </c>
      <c r="J23" s="3" t="s">
        <v>17</v>
      </c>
      <c r="K23" s="3" t="s">
        <v>16</v>
      </c>
      <c r="L23" s="3" t="s">
        <v>16</v>
      </c>
      <c r="M23" s="17">
        <f>Tablo223263[[#This Row],[GNO 100''lük Sistem 
Eşdeğerliği]]/2</f>
        <v>37.049999999999997</v>
      </c>
      <c r="N23" s="29">
        <f>Tablo223263[[#This Row],[İ. Yeterlik
Sınavı
Skoru]]/2</f>
        <v>36.799999999999997</v>
      </c>
      <c r="O23" s="33">
        <f>SUM(Tablo223263[[#This Row],[Ek Puan veya Kesinti 
Miktarı]:[Dil/2]])</f>
        <v>73.849999999999994</v>
      </c>
      <c r="P23" s="32" t="s">
        <v>144</v>
      </c>
      <c r="Q23" s="16" t="s">
        <v>130</v>
      </c>
      <c r="R23" s="31" t="s">
        <v>140</v>
      </c>
      <c r="S23" s="1" t="s">
        <v>128</v>
      </c>
    </row>
    <row r="24" spans="1:19" ht="34.5" customHeight="1" x14ac:dyDescent="0.25">
      <c r="A24" s="1">
        <v>22</v>
      </c>
      <c r="B24" s="5" t="s">
        <v>82</v>
      </c>
      <c r="C24" s="31" t="s">
        <v>80</v>
      </c>
      <c r="D24" s="31" t="s">
        <v>81</v>
      </c>
      <c r="E24" s="2" t="s">
        <v>19</v>
      </c>
      <c r="F24" s="2" t="s">
        <v>13</v>
      </c>
      <c r="G24" s="4">
        <v>3.7</v>
      </c>
      <c r="H24" s="12">
        <v>93</v>
      </c>
      <c r="I24" s="3">
        <v>63</v>
      </c>
      <c r="J24" s="3" t="s">
        <v>17</v>
      </c>
      <c r="K24" s="9" t="s">
        <v>16</v>
      </c>
      <c r="L24" s="9" t="s">
        <v>16</v>
      </c>
      <c r="M24" s="17">
        <f>Tablo223263[[#This Row],[GNO 100''lük Sistem 
Eşdeğerliği]]/2</f>
        <v>46.5</v>
      </c>
      <c r="N24" s="29">
        <f>Tablo223263[[#This Row],[İ. Yeterlik
Sınavı
Skoru]]/2</f>
        <v>31.5</v>
      </c>
      <c r="O24" s="33">
        <f>SUM(Tablo223263[[#This Row],[Ek Puan veya Kesinti 
Miktarı]:[Dil/2]])</f>
        <v>78</v>
      </c>
      <c r="P24" s="32" t="s">
        <v>151</v>
      </c>
      <c r="Q24" s="16" t="s">
        <v>16</v>
      </c>
      <c r="R24" s="31"/>
      <c r="S24" s="1"/>
    </row>
    <row r="25" spans="1:19" x14ac:dyDescent="0.25">
      <c r="A25" s="1">
        <v>23</v>
      </c>
      <c r="B25" s="5" t="s">
        <v>101</v>
      </c>
      <c r="C25" s="31" t="s">
        <v>102</v>
      </c>
      <c r="D25" s="31" t="s">
        <v>103</v>
      </c>
      <c r="E25" s="2" t="s">
        <v>4</v>
      </c>
      <c r="F25" s="2" t="s">
        <v>13</v>
      </c>
      <c r="G25" s="4">
        <v>3.56</v>
      </c>
      <c r="H25" s="12">
        <v>89.73</v>
      </c>
      <c r="I25" s="3">
        <v>63.9</v>
      </c>
      <c r="J25" s="3" t="s">
        <v>17</v>
      </c>
      <c r="K25" s="9" t="s">
        <v>16</v>
      </c>
      <c r="L25" s="9" t="s">
        <v>16</v>
      </c>
      <c r="M25" s="17">
        <f>Tablo223263[[#This Row],[GNO 100''lük Sistem 
Eşdeğerliği]]/2</f>
        <v>44.865000000000002</v>
      </c>
      <c r="N25" s="29">
        <f>Tablo223263[[#This Row],[İ. Yeterlik
Sınavı
Skoru]]/2</f>
        <v>31.95</v>
      </c>
      <c r="O25" s="33">
        <f>SUM(Tablo223263[[#This Row],[Ek Puan veya Kesinti 
Miktarı]:[Dil/2]])</f>
        <v>76.814999999999998</v>
      </c>
      <c r="P25" s="1" t="s">
        <v>153</v>
      </c>
      <c r="Q25" s="16" t="s">
        <v>16</v>
      </c>
      <c r="R25" s="31"/>
      <c r="S25" s="1"/>
    </row>
    <row r="26" spans="1:19" x14ac:dyDescent="0.25">
      <c r="A26" s="1">
        <v>24</v>
      </c>
      <c r="B26" s="5" t="s">
        <v>28</v>
      </c>
      <c r="C26" s="31" t="s">
        <v>29</v>
      </c>
      <c r="D26" s="31" t="s">
        <v>30</v>
      </c>
      <c r="E26" s="2" t="s">
        <v>21</v>
      </c>
      <c r="F26" s="2" t="s">
        <v>13</v>
      </c>
      <c r="G26" s="4">
        <v>3.48</v>
      </c>
      <c r="H26" s="12">
        <v>87.86</v>
      </c>
      <c r="I26" s="3">
        <v>58.5</v>
      </c>
      <c r="J26" s="3" t="s">
        <v>17</v>
      </c>
      <c r="K26" s="3" t="s">
        <v>16</v>
      </c>
      <c r="L26" s="3" t="s">
        <v>16</v>
      </c>
      <c r="M26" s="17">
        <f>Tablo223263[[#This Row],[GNO 100''lük Sistem 
Eşdeğerliği]]/2</f>
        <v>43.93</v>
      </c>
      <c r="N26" s="29">
        <f>Tablo223263[[#This Row],[İ. Yeterlik
Sınavı
Skoru]]/2</f>
        <v>29.25</v>
      </c>
      <c r="O26" s="33">
        <f>SUM(Tablo223263[[#This Row],[Ek Puan veya Kesinti 
Miktarı]:[Dil/2]])</f>
        <v>73.180000000000007</v>
      </c>
      <c r="P26" s="1" t="s">
        <v>153</v>
      </c>
      <c r="Q26" s="16" t="s">
        <v>16</v>
      </c>
      <c r="R26" s="31"/>
      <c r="S26" s="1"/>
    </row>
    <row r="27" spans="1:19" x14ac:dyDescent="0.25">
      <c r="A27" s="1">
        <v>25</v>
      </c>
      <c r="B27" s="5" t="s">
        <v>90</v>
      </c>
      <c r="C27" s="31" t="s">
        <v>91</v>
      </c>
      <c r="D27" s="31" t="s">
        <v>92</v>
      </c>
      <c r="E27" s="2" t="s">
        <v>24</v>
      </c>
      <c r="F27" s="2" t="s">
        <v>13</v>
      </c>
      <c r="G27" s="4">
        <v>3.23</v>
      </c>
      <c r="H27" s="12">
        <v>82.03</v>
      </c>
      <c r="I27" s="3">
        <v>62.1</v>
      </c>
      <c r="J27" s="3" t="s">
        <v>17</v>
      </c>
      <c r="K27" s="9" t="s">
        <v>16</v>
      </c>
      <c r="L27" s="9" t="s">
        <v>16</v>
      </c>
      <c r="M27" s="17">
        <f>Tablo223263[[#This Row],[GNO 100''lük Sistem 
Eşdeğerliği]]/2</f>
        <v>41.015000000000001</v>
      </c>
      <c r="N27" s="29">
        <f>Tablo223263[[#This Row],[İ. Yeterlik
Sınavı
Skoru]]/2</f>
        <v>31.05</v>
      </c>
      <c r="O27" s="33">
        <f>SUM(Tablo223263[[#This Row],[Ek Puan veya Kesinti 
Miktarı]:[Dil/2]])</f>
        <v>72.064999999999998</v>
      </c>
      <c r="P27" s="1" t="s">
        <v>153</v>
      </c>
      <c r="Q27" s="16" t="s">
        <v>16</v>
      </c>
      <c r="R27" s="31"/>
      <c r="S27" s="1"/>
    </row>
    <row r="28" spans="1:19" x14ac:dyDescent="0.25">
      <c r="A28" s="1">
        <v>26</v>
      </c>
      <c r="B28" s="5" t="s">
        <v>98</v>
      </c>
      <c r="C28" s="31" t="s">
        <v>99</v>
      </c>
      <c r="D28" s="31" t="s">
        <v>100</v>
      </c>
      <c r="E28" s="2" t="s">
        <v>4</v>
      </c>
      <c r="F28" s="2" t="s">
        <v>13</v>
      </c>
      <c r="G28" s="4">
        <v>3.68</v>
      </c>
      <c r="H28" s="12">
        <v>92.53</v>
      </c>
      <c r="I28" s="3">
        <v>49.5</v>
      </c>
      <c r="J28" s="3" t="s">
        <v>17</v>
      </c>
      <c r="K28" s="9" t="s">
        <v>16</v>
      </c>
      <c r="L28" s="9" t="s">
        <v>16</v>
      </c>
      <c r="M28" s="17">
        <f>Tablo223263[[#This Row],[GNO 100''lük Sistem 
Eşdeğerliği]]/2</f>
        <v>46.265000000000001</v>
      </c>
      <c r="N28" s="29">
        <f>Tablo223263[[#This Row],[İ. Yeterlik
Sınavı
Skoru]]/2</f>
        <v>24.75</v>
      </c>
      <c r="O28" s="33">
        <f>SUM(Tablo223263[[#This Row],[Ek Puan veya Kesinti 
Miktarı]:[Dil/2]])</f>
        <v>71.015000000000001</v>
      </c>
      <c r="P28" s="1" t="s">
        <v>153</v>
      </c>
      <c r="Q28" s="16" t="s">
        <v>16</v>
      </c>
      <c r="R28" s="31"/>
      <c r="S28" s="1"/>
    </row>
    <row r="29" spans="1:19" x14ac:dyDescent="0.25">
      <c r="A29" s="1">
        <v>27</v>
      </c>
      <c r="B29" s="5" t="s">
        <v>95</v>
      </c>
      <c r="C29" s="31" t="s">
        <v>96</v>
      </c>
      <c r="D29" s="31" t="s">
        <v>97</v>
      </c>
      <c r="E29" s="2" t="s">
        <v>4</v>
      </c>
      <c r="F29" s="2" t="s">
        <v>13</v>
      </c>
      <c r="G29" s="4">
        <v>3.56</v>
      </c>
      <c r="H29" s="12">
        <v>89.73</v>
      </c>
      <c r="I29" s="3">
        <v>45.8</v>
      </c>
      <c r="J29" s="3" t="s">
        <v>17</v>
      </c>
      <c r="K29" s="9" t="s">
        <v>16</v>
      </c>
      <c r="L29" s="9" t="s">
        <v>16</v>
      </c>
      <c r="M29" s="17">
        <f>Tablo223263[[#This Row],[GNO 100''lük Sistem 
Eşdeğerliği]]/2</f>
        <v>44.865000000000002</v>
      </c>
      <c r="N29" s="29">
        <f>Tablo223263[[#This Row],[İ. Yeterlik
Sınavı
Skoru]]/2</f>
        <v>22.9</v>
      </c>
      <c r="O29" s="33">
        <f>SUM(Tablo223263[[#This Row],[Ek Puan veya Kesinti 
Miktarı]:[Dil/2]])</f>
        <v>67.765000000000001</v>
      </c>
      <c r="P29" s="1" t="s">
        <v>153</v>
      </c>
      <c r="Q29" s="16" t="s">
        <v>16</v>
      </c>
      <c r="R29" s="31"/>
      <c r="S29" s="1"/>
    </row>
    <row r="30" spans="1:19" x14ac:dyDescent="0.25">
      <c r="A30" s="1">
        <v>28</v>
      </c>
      <c r="B30" s="5" t="s">
        <v>123</v>
      </c>
      <c r="C30" s="31" t="s">
        <v>35</v>
      </c>
      <c r="D30" s="31" t="s">
        <v>122</v>
      </c>
      <c r="E30" s="2" t="s">
        <v>24</v>
      </c>
      <c r="F30" s="2" t="s">
        <v>13</v>
      </c>
      <c r="G30" s="4">
        <v>3.75</v>
      </c>
      <c r="H30" s="12">
        <v>94.16</v>
      </c>
      <c r="I30" s="3" t="s">
        <v>145</v>
      </c>
      <c r="J30" s="3" t="s">
        <v>17</v>
      </c>
      <c r="K30" s="9" t="s">
        <v>16</v>
      </c>
      <c r="L30" s="9" t="s">
        <v>16</v>
      </c>
      <c r="M30" s="17">
        <f>Tablo223263[[#This Row],[GNO 100''lük Sistem 
Eşdeğerliği]]/2</f>
        <v>47.08</v>
      </c>
      <c r="N30" s="29" t="s">
        <v>16</v>
      </c>
      <c r="O30" s="33" t="s">
        <v>16</v>
      </c>
      <c r="P30" s="1" t="s">
        <v>146</v>
      </c>
      <c r="Q30" s="16" t="s">
        <v>16</v>
      </c>
      <c r="R30" s="31"/>
      <c r="S30" s="1"/>
    </row>
    <row r="31" spans="1:19" x14ac:dyDescent="0.25">
      <c r="A31" s="1">
        <v>29</v>
      </c>
      <c r="B31" s="5" t="s">
        <v>83</v>
      </c>
      <c r="C31" s="31" t="s">
        <v>84</v>
      </c>
      <c r="D31" s="31" t="s">
        <v>85</v>
      </c>
      <c r="E31" s="2" t="s">
        <v>86</v>
      </c>
      <c r="F31" s="2" t="s">
        <v>13</v>
      </c>
      <c r="G31" s="4">
        <v>3.67</v>
      </c>
      <c r="H31" s="12">
        <v>92.3</v>
      </c>
      <c r="I31" s="3" t="s">
        <v>145</v>
      </c>
      <c r="J31" s="3" t="s">
        <v>17</v>
      </c>
      <c r="K31" s="9" t="s">
        <v>16</v>
      </c>
      <c r="L31" s="9" t="s">
        <v>16</v>
      </c>
      <c r="M31" s="17">
        <f>Tablo223263[[#This Row],[GNO 100''lük Sistem 
Eşdeğerliği]]/2</f>
        <v>46.15</v>
      </c>
      <c r="N31" s="29" t="s">
        <v>16</v>
      </c>
      <c r="O31" s="33" t="s">
        <v>16</v>
      </c>
      <c r="P31" s="1" t="s">
        <v>146</v>
      </c>
      <c r="Q31" s="16" t="s">
        <v>16</v>
      </c>
      <c r="R31" s="31"/>
      <c r="S31" s="1"/>
    </row>
    <row r="32" spans="1:19" x14ac:dyDescent="0.25">
      <c r="A32" s="1">
        <v>30</v>
      </c>
      <c r="B32" s="5" t="s">
        <v>104</v>
      </c>
      <c r="C32" s="31" t="s">
        <v>105</v>
      </c>
      <c r="D32" s="31" t="s">
        <v>106</v>
      </c>
      <c r="E32" s="2" t="s">
        <v>21</v>
      </c>
      <c r="F32" s="2" t="s">
        <v>13</v>
      </c>
      <c r="G32" s="4">
        <v>3.5</v>
      </c>
      <c r="H32" s="12">
        <v>88.33</v>
      </c>
      <c r="I32" s="3" t="s">
        <v>145</v>
      </c>
      <c r="J32" s="3" t="s">
        <v>17</v>
      </c>
      <c r="K32" s="9" t="s">
        <v>16</v>
      </c>
      <c r="L32" s="9" t="s">
        <v>16</v>
      </c>
      <c r="M32" s="17">
        <f>Tablo223263[[#This Row],[GNO 100''lük Sistem 
Eşdeğerliği]]/2</f>
        <v>44.164999999999999</v>
      </c>
      <c r="N32" s="29" t="s">
        <v>16</v>
      </c>
      <c r="O32" s="33" t="s">
        <v>16</v>
      </c>
      <c r="P32" s="1" t="s">
        <v>146</v>
      </c>
      <c r="Q32" s="16" t="s">
        <v>16</v>
      </c>
      <c r="R32" s="31"/>
      <c r="S32" s="1"/>
    </row>
    <row r="33" spans="1:19" x14ac:dyDescent="0.25">
      <c r="A33" s="1">
        <v>31</v>
      </c>
      <c r="B33" s="5" t="s">
        <v>121</v>
      </c>
      <c r="C33" s="31" t="s">
        <v>119</v>
      </c>
      <c r="D33" s="31" t="s">
        <v>120</v>
      </c>
      <c r="E33" s="2" t="s">
        <v>21</v>
      </c>
      <c r="F33" s="2" t="s">
        <v>13</v>
      </c>
      <c r="G33" s="4">
        <v>2.91</v>
      </c>
      <c r="H33" s="12">
        <v>74.56</v>
      </c>
      <c r="I33" s="3" t="s">
        <v>145</v>
      </c>
      <c r="J33" s="3" t="s">
        <v>17</v>
      </c>
      <c r="K33" s="9" t="s">
        <v>16</v>
      </c>
      <c r="L33" s="9" t="s">
        <v>16</v>
      </c>
      <c r="M33" s="17">
        <f>Tablo223263[[#This Row],[GNO 100''lük Sistem 
Eşdeğerliği]]/2</f>
        <v>37.28</v>
      </c>
      <c r="N33" s="29" t="s">
        <v>16</v>
      </c>
      <c r="O33" s="33" t="s">
        <v>16</v>
      </c>
      <c r="P33" s="1" t="s">
        <v>146</v>
      </c>
      <c r="Q33" s="16" t="s">
        <v>16</v>
      </c>
      <c r="R33" s="31"/>
      <c r="S33" s="1"/>
    </row>
    <row r="34" spans="1:19" s="10" customFormat="1" x14ac:dyDescent="0.25">
      <c r="A34" s="14"/>
      <c r="B34" s="40"/>
      <c r="C34" s="41"/>
      <c r="D34" s="41"/>
      <c r="E34" s="30"/>
      <c r="F34" s="30"/>
      <c r="G34" s="42"/>
      <c r="H34" s="43"/>
      <c r="I34" s="37"/>
      <c r="J34" s="44"/>
      <c r="K34" s="44"/>
      <c r="L34" s="44"/>
      <c r="M34" s="15"/>
      <c r="N34" s="15"/>
      <c r="O34" s="38"/>
      <c r="P34" s="46"/>
      <c r="Q34" s="45"/>
      <c r="R34" s="41"/>
      <c r="S34" s="45"/>
    </row>
  </sheetData>
  <mergeCells count="1">
    <mergeCell ref="A1:S1"/>
  </mergeCells>
  <pageMargins left="2.2000000000000002" right="0.7" top="0.75" bottom="0.75" header="0.3" footer="0.3"/>
  <pageSetup paperSize="8" orientation="landscape"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Sonuçlar-Tüm Liste</vt:lpstr>
      <vt:lpstr>Staj Hareketliliği</vt:lpstr>
      <vt:lpstr>Öğrenim Hareketliliği</vt:lpstr>
    </vt:vector>
  </TitlesOfParts>
  <Company>NouS/TncTR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Nursen ŞİMŞEK</dc:creator>
  <cp:lastModifiedBy>Nursen ŞİMŞEK</cp:lastModifiedBy>
  <dcterms:created xsi:type="dcterms:W3CDTF">2018-11-14T06:23:35Z</dcterms:created>
  <dcterms:modified xsi:type="dcterms:W3CDTF">2021-11-22T12:37:33Z</dcterms:modified>
</cp:coreProperties>
</file>